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010"/>
  </bookViews>
  <sheets>
    <sheet name="项目表" sheetId="3" r:id="rId1"/>
  </sheets>
  <definedNames>
    <definedName name="_xlnm._FilterDatabase" localSheetId="0" hidden="1">项目表!$A$5:$V$40</definedName>
  </definedNames>
  <calcPr calcId="144525"/>
</workbook>
</file>

<file path=xl/sharedStrings.xml><?xml version="1.0" encoding="utf-8"?>
<sst xmlns="http://schemas.openxmlformats.org/spreadsheetml/2006/main" count="295" uniqueCount="170">
  <si>
    <t>附件2</t>
  </si>
  <si>
    <t>边坝县2025年脱贫县财政衔接推进乡村振兴补助资金项目完成情况</t>
  </si>
  <si>
    <t>填报单位：昌都市边坝县农业农村和科技水利局</t>
  </si>
  <si>
    <t>序号</t>
  </si>
  <si>
    <t>县（区)、乡（镇）名称</t>
  </si>
  <si>
    <t>项目名称</t>
  </si>
  <si>
    <t>建设地点（所在乡村名）</t>
  </si>
  <si>
    <t>项目建设内容（项目总体情况：可行性、必要性、经营性项目主体)</t>
  </si>
  <si>
    <t>项目性质      （新建或续建）</t>
  </si>
  <si>
    <t>项目主管部门</t>
  </si>
  <si>
    <t>项目责任人及
联系电话</t>
  </si>
  <si>
    <t xml:space="preserve">项目                                开工时间     </t>
  </si>
  <si>
    <t xml:space="preserve">预计                                   竣工时间    </t>
  </si>
  <si>
    <t>财政衔接推进乡村振兴补助资金来源及金额</t>
  </si>
  <si>
    <t>投资计划(万元)</t>
  </si>
  <si>
    <t>项目进展</t>
  </si>
  <si>
    <t>资金来源名称</t>
  </si>
  <si>
    <t>金额(万元)</t>
  </si>
  <si>
    <t>总投资</t>
  </si>
  <si>
    <t>中央财政衔接推进乡村振兴补助资金</t>
  </si>
  <si>
    <t>自治区财政                 衔接推进乡村振兴补助资金</t>
  </si>
  <si>
    <t>地（市）财政衔接推进乡村振兴补助资金</t>
  </si>
  <si>
    <t>县（区）财政衔接推进乡村振兴补助资金</t>
  </si>
  <si>
    <t>援藏                     资金</t>
  </si>
  <si>
    <t>银行                             贷款</t>
  </si>
  <si>
    <t>项目单位自筹</t>
  </si>
  <si>
    <t>其他资金                （含整合资金）</t>
  </si>
  <si>
    <t>十一、边坝县</t>
  </si>
  <si>
    <t>一、生产发展类（含产业基础设施配套类）</t>
  </si>
  <si>
    <t>边坝县</t>
  </si>
  <si>
    <t>边坝县边坝镇夏林村集中式牲畜棚圈建设项目</t>
  </si>
  <si>
    <t>边坝镇夏林村</t>
  </si>
  <si>
    <t>建设内容：建设牲畜棚圈总面积约6080平方米，101座牲畜棚圈及配套设施。单座牲畜棚圈为地上2层，一层为牛圈，室内设置料槽，按圈养10头牛设计，每头牛以平均占地面积不小于2.5平方米为设计标准；二层为饲草料堆放间，通过室外楼梯到达二层；一层户外设置30平方米的活动场地，采用2.5m高浸塑围网围合分隔，活动场地内设置水槽。可行性：1. 便于管理：集中建设有利于进行统一的饲养管理、疾病防控和日常监管，能提高效率。2. 资源共享：可以集中利用一些设施设备，如供水、供电、供暖等资源，降低成本。3. 环保优势：更利于集中处理牲畜粪便等废弃物，减少对环境的分散污染，也便于采取环保措施。
必要性：1. 提高养殖效率：集中管理可以优化资源配置，采用更科学的饲养流程和技术，提升养殖的整体效率。2. 改善养殖环境：有利于打造更适宜牲畜生长的环境，避免分散养殖时环境条件参差不齐的情况，减少恶劣环境对牲畜健康的影响。3. 促进标准化养殖：便于推行统一的养殖标准和规范，保障牲畜产品的质量和安全。4. 利于疾病防控：集中后可以更好地实施防疫措施，及时发现和处理疫情，降低疾病传播风险，减少因疫病带来的损失。5. 节约土地资源：相比分散建设，集中式棚圈能更合理地利用土地，提高土地利用效率。6. 推动产业升级：为畜牧业向规模化、现代化发展奠定基础，有助于提升整个产业的竞争力。7. 便于技术培训和推广：集中的模式更有利于组织养殖户进行技术学习和交流，促进先进技术的普及应用。8. 有利于环保治理：集中处理牲畜粪便和废弃物等，能更好地落实环保要求，减轻对生态环境的压力。
建设方式：公开招投标
运营主体：到户
资产确权：形成的固定资产移交边坝镇人民政府</t>
  </si>
  <si>
    <t>新建</t>
  </si>
  <si>
    <t>边坝县农业农村和科技水利局</t>
  </si>
  <si>
    <t>谭波18708087767</t>
  </si>
  <si>
    <t>中央财政巩固拓展脱贫攻坚成果和乡村振兴任务资金957.51万元，自治区财政巩固拓展脱贫攻坚成果和乡村振兴任务资金22.49万元万元</t>
  </si>
  <si>
    <t>已完工</t>
  </si>
  <si>
    <t>昌都市边坝县林麝养殖基地项目（二期）</t>
  </si>
  <si>
    <t>边坝县尼木乡许巴村</t>
  </si>
  <si>
    <t>建设内容：项目占地100亩，拟修建35个半散养场单元，（每个单元一个避雨棚，5间圈舍，合计175间圈舍），山坡饲草料运输轨道3条，饲草料运输轨道车3辆，业务用房等附属设施。可行性：边坝县林麝养殖基地经过多年养殖探索发现，高原林麝在体态、精力、抗病性、成活率、产香量等方面均高于内地林麝养殖，高原林麝出售价格普遍高于内地林麝33%，基于以上因素，实施昌都市边坝县林麝养殖基地分场建设项目将边坝县打造成国内高原林麝种源基地，将种源引至全国各地区，解决全国林麝近亲繁育问题，因此实施昌都市边坝县林麝养殖基地分场建设项目确实具有需求可行性。
必要性：我县把发展林麝养殖基地作为助推巩固拓展脱贫攻坚成果同乡村振兴有效衔接工作的主要实施内容。但目前在养殖过程中仍存在一定的问题，主要表现在投入资金不足，整体良种化程度低，技术应用不全面，养殖效益没有充分发挥。该项目的实施，保证了项目效益得到有效提高，生产生活方式得到极大改变，收入也得到有效增加，符合国家提出的建设社会主义新农村的政策要求，具有十分重要的现实意义。
建设方式：公开招投标
运营主体：边坝县林麝养殖农民专业合作社
资产确权：形成的资产移交给边坝县国资委</t>
  </si>
  <si>
    <t>自然资源和林业草原局</t>
  </si>
  <si>
    <t>王田斌17389050999</t>
  </si>
  <si>
    <t>中央财政巩固拓展脱贫攻坚成果和乡村振兴任务资金769.89万元，自治区财政巩固拓展脱贫攻坚成果和乡村振兴任务资金563万元，市级财政巩固拓展脱贫攻坚成果和乡村振兴任务资金288.11万元，县级财政巩固拓展脱贫攻坚成果和乡村振兴资金179万元</t>
  </si>
  <si>
    <t>已开工</t>
  </si>
  <si>
    <t>边坝县草卡镇格吉村庭院经济建设项目</t>
  </si>
  <si>
    <t>草卡镇格吉村</t>
  </si>
  <si>
    <t>建设内容：新建到户庭院温室45座、维修18座高效温室及附属设施。可行性：县委、县政府十分重视老百姓的生活条件，本项目的实施可有效改善老百姓的生活条件，提高群众收入。同时由于是在民居旁建设，各户居民也能参与到庭院温室的建设中来，极大的降低了本项目实施成本。
必要性：有效缓解人地矛盾，促进社会经济可持续发展，庭院温室不会改变土地使用性质，因此能够节约土地资源。庭院温室在民居周边建设，土地质量好，可灵活创造适宜不同农作物生长的环境 ，为丰富村民生活及食物种类提供必要条件。
建设方式：村民自建
运营主体：到户
资产确权：形成的固定资产移交给草卡镇人民政府</t>
  </si>
  <si>
    <t>草卡镇人民政府</t>
  </si>
  <si>
    <t>洛桑云旦15889086591</t>
  </si>
  <si>
    <t>中央财政巩固拓展脱贫攻坚成果和乡村振兴任务资金87万</t>
  </si>
  <si>
    <t>昌都市边坝县金岭乡玉坝村民俗村寨建设项目</t>
  </si>
  <si>
    <t>金岭乡玉坝村</t>
  </si>
  <si>
    <t>建设内容：改造现有村内旱厕一座约60㎡；改造村内特色水果采摘园，面积约10000㎡；新建特色梵净民宿1250㎡以及配套露营基地约3000㎡；改造省道沿线繁华驿站约410㎡以及新建一座公共厕所约140㎡；完善村内以及繁华驿站水、电等附属设施；村内道路提升改造约1350㎡可行性：1.成本优势：相比新建建筑，利用民房改造通常能节省一定的建设成本。
2.特色潜力：可以充分挖掘和展现当地的文化特色、民俗风情，打造出独特的居住体验。3.市场需求：随着旅游市场的发展，人们对个性化民宿的需求不断增加，为民房改民宿提供了市场机会。
必要性：从经济角度：1.增加收入来源：对于民房所有者来说，将其改造成民宿可以带来额外的稳定经济收益，提升资产的利用价值。2.带动相关产业：能促进当地旅游相关产业的发展，如餐饮、购物等，为区域经济注入活力。从社会角度：1.丰富旅游体验：为游客提供了更多样化、更贴近当地生活的住宿选择，有助于提升游客的旅游满意度。2.促进文化交流：民宿可以作为一个窗口，让游客深入了解当地的文化和生活方式，增进不同地区人们的交流和理解。从资源利用角度：1.盘活闲置资源：许多民房可能存在闲置或低效利用的情况，改造成民宿可以充分利用这些资源，避免浪费。2.提升区域吸引力：打造有特色的民宿可以增强区域对游客的吸引力，带动整体区域的发展和繁荣。从乡村发展角度：1.助力乡村振兴：尤其在乡村地区，民房改民宿可以推动乡村旅游发展，吸引人才回流，促进乡村经济和社会的全面进步。2.保护乡村风貌：在改造过程中，可以注重对当地传统建筑和文化风貌的保护与传承，让乡村的特色得以延续。
建设方式：公开招投标
运营主体：昌都市边坝县祥焱旅游有限责任公司。
资产确权：形成的固定资产移交给金岭乡人民政府</t>
  </si>
  <si>
    <t>边坝县文化和旅游局</t>
  </si>
  <si>
    <t>江彩18208055590</t>
  </si>
  <si>
    <t>中央财政巩固拓展脱贫攻坚成果和乡村振兴任务资金262万元，自治区财政巩固拓展脱贫攻坚成果和乡村振兴任务资金374万元，市级财政衔接推进乡村振兴补助资金464万元，县级财政衔接推进乡村振兴补助资金400万元。</t>
  </si>
  <si>
    <t>边坝县2025年人畜分离项目</t>
  </si>
  <si>
    <t>边坝县11乡镇</t>
  </si>
  <si>
    <t>建设内容：实施人畜分离改造1286户,建设牛、羊圈舍1286座可行性：实施人畜分离改造项目，有效改善群众生活环境，规范村容村貌。
必要性：该项目的实施，是落实《农村人居环境整治提升五年行动方案（2021－2025年）》的重要举措，是全面推进乡村振兴发展的需要，是持续改善农村人居环境，着力提升村容村貌的有效措施，是加快美丽家园建设的有效途径。
建设方式：村民自建
运营主体：到户
资产确权：形成的固定资产移交边坝镇11乡（镇）人民政府</t>
  </si>
  <si>
    <t>中央巩固拓展脱贫攻坚成果和乡村振兴任务资金464万元，自治区巩固拓展脱贫攻坚成果和乡村振兴任务资金400万元，县级财政衔接推进乡村振兴补助资金96万元</t>
  </si>
  <si>
    <t>昌都市边坝县哈达厂扩容增效项目</t>
  </si>
  <si>
    <t>边坝镇布扎村</t>
  </si>
  <si>
    <t>建设内容：采购和安装哈达生产设备10套（包括自动织布机和提花机），配套钢架固定设施；配备电缆线200米，增加配电箱2个；厂房铺设环氧地坪漆1000平方米，优化牵引机厂区布局。可行性：哈达厂运营以来，积累了丰富的生产经验，市场日渐成熟，除供应拉萨、昌都市场外，还有出口订单，同时设立了县域直营店，价格远低于市场价，广受当地农牧民群众认可。
必要性：目前哈达年产量仅40余万条，全部签订了订单，还有上千万条订单因产能不足而无法达成合作，无法满足消费者和市场需求，同时，哈达生产用工量较大，有助于农牧民群众在家门口实现增收致富。
建设方式：公开招投标
运营主体：西藏昌鑫商贸有限公司
资产确权：形成的资产移交给边坝县国资委</t>
  </si>
  <si>
    <t>续建</t>
  </si>
  <si>
    <t>中央少数民族发展资金资金624万元，自治区少数民族发展资金325万元，自治区财政巩固拓展脱贫攻坚成果和乡村振兴任务资金1万元</t>
  </si>
  <si>
    <t>边坝县庭院温室改造提升项目</t>
  </si>
  <si>
    <t>建设内容：对边坝县11乡镇破损温室进行维修改造，包含平面尺寸为5x7米的家庭庭院温室及平面尺寸为40x8米的村集体庭院温室。维修改造内容为现状薄膜拆除更换50720平方米、现状保温被拆除更换50720平方米、现状铁门拆除更换800个、墙体开裂维修4880平方米及钢架维修更换5440平方米。可行性：县委、县政府十分重视老百姓的生活条件，本项目的实施可有效改善老百姓的生活条件，提高群众收入。同时由于是在民居旁建设，各户居民也能参与到庭院温室的建设中来，极大的降低了本项目实施成本。
必要性：有效缓解人地矛盾，促进社会经济可持续发展，庭院温室不会改变土地使用性质，因此能够节约土地资源。庭院温室在民居周边建设，土地质量好，可灵活创造适宜不同农作物生长的环境 ，为丰富村民生活及食物种类提供必要条件，随着时间的推移，年久失修温室设备和材料磨损老化，导致其效能下降。因此，温室改造是必要的。
建设方式：公开招投标
运营主体：到户
资产确权：形成的固定资产移交11乡（镇）人民政府</t>
  </si>
  <si>
    <t xml:space="preserve">中央财政巩固拓展脱贫攻坚成果和乡村振兴任务资金774万元                            </t>
  </si>
  <si>
    <t>边坝县藏药材种植基地建设项目</t>
  </si>
  <si>
    <t>显俄村</t>
  </si>
  <si>
    <r>
      <rPr>
        <b/>
        <sz val="16"/>
        <rFont val="宋体"/>
        <charset val="134"/>
      </rPr>
      <t>建设内容：</t>
    </r>
    <r>
      <rPr>
        <sz val="16"/>
        <rFont val="宋体"/>
        <charset val="134"/>
      </rPr>
      <t>建设35亩藏药材示范基地。设有藏药材种植区、种苗繁育区、仓储加工区、科普展示区及配套基础设施。</t>
    </r>
    <r>
      <rPr>
        <b/>
        <sz val="16"/>
        <rFont val="宋体"/>
        <charset val="134"/>
      </rPr>
      <t>可行性：</t>
    </r>
    <r>
      <rPr>
        <sz val="16"/>
        <rFont val="宋体"/>
        <charset val="134"/>
      </rPr>
      <t>西藏具有独特的高原气候、充足的光照和洁净的水源等自然条件，非常适合多种藏药材的生长。例如，高原的低温、强日照等条件是一些藏药材如红景天、贝母等形成独特药效成分的关键因素。同时藏药材市场需求旺盛，价格较高。试种成功后进行规模化种植和加工，能够保障药材原料的供给，降低采购成本，提高市场竞争力，为企业和当地带来可观的经济效益。</t>
    </r>
    <r>
      <rPr>
        <b/>
        <sz val="16"/>
        <rFont val="宋体"/>
        <charset val="134"/>
      </rPr>
      <t>必要性：</t>
    </r>
    <r>
      <rPr>
        <sz val="16"/>
        <rFont val="宋体"/>
        <charset val="134"/>
      </rPr>
      <t xml:space="preserve">项目建设和运营过程中，从土地整理、种苗培育到日常田间管理、药材采收等环节，都需要大量劳动力，能为当地农牧民提供丰富的就业机会，增加他们的收入，助力乡村振兴。   
</t>
    </r>
    <r>
      <rPr>
        <b/>
        <sz val="16"/>
        <rFont val="宋体"/>
        <charset val="134"/>
      </rPr>
      <t>运营主体：</t>
    </r>
    <r>
      <rPr>
        <sz val="16"/>
        <rFont val="宋体"/>
        <charset val="134"/>
      </rPr>
      <t>西藏纽伟仕生物科技有限公司
资产确权：形成的固定资产移交边坝镇显俄村</t>
    </r>
  </si>
  <si>
    <t>农业农村和科技水利局</t>
  </si>
  <si>
    <t>中央财政巩固拓展脱贫攻坚成果和乡村振兴任务资金50万元，自治区财政巩固拓展脱贫攻坚成果和乡村振兴任务资金61.08万元</t>
  </si>
  <si>
    <t>边坝县显俄村藏香厂提升项目</t>
  </si>
  <si>
    <r>
      <rPr>
        <b/>
        <sz val="16"/>
        <rFont val="宋体"/>
        <charset val="134"/>
      </rPr>
      <t>建设内容：</t>
    </r>
    <r>
      <rPr>
        <sz val="16"/>
        <rFont val="宋体"/>
        <charset val="134"/>
      </rPr>
      <t>购置筛粉机1台、烘干设备1台。</t>
    </r>
    <r>
      <rPr>
        <b/>
        <sz val="16"/>
        <rFont val="宋体"/>
        <charset val="134"/>
      </rPr>
      <t>可行性：</t>
    </r>
    <r>
      <rPr>
        <sz val="16"/>
        <rFont val="宋体"/>
        <charset val="134"/>
      </rPr>
      <t>筛粉机和烘干设备属于标准化工业设备，市场上有成熟的机型适配藏香生产流程。例如，筛粉机可精准控制香粉粒度（如檀香、藏红花等原料的细腻度），烘干设备能通过温控系统匹配藏香原料的干燥需求（避免高温破坏药材药性），技术操作难度低，易与现有生产线对接。</t>
    </r>
    <r>
      <rPr>
        <b/>
        <sz val="16"/>
        <rFont val="宋体"/>
        <charset val="134"/>
      </rPr>
      <t>必要性：</t>
    </r>
    <r>
      <rPr>
        <sz val="16"/>
        <rFont val="宋体"/>
        <charset val="134"/>
      </rPr>
      <t xml:space="preserve">手工筛粉效率低、粒度不均，可能导致藏香燃烧时香气释放不稳定。筛粉机可实现自动化分级筛滤，确保香粉细度统一（如80-120目），提升香品燃烧时的香气纯度和稳定性。传统自然晾晒受天气影响大（如藏区雨季易霉变），且干燥时间长导致原料发酵变质。烘干设备可精准控制温度（如40-60℃恒温）和湿度，缩短干燥周期（从3-5天压缩至1-2天），同时保留藏药成分活性，保障藏香药效与香气。                                                                                                            </t>
    </r>
    <r>
      <rPr>
        <b/>
        <sz val="16"/>
        <rFont val="宋体"/>
        <charset val="134"/>
      </rPr>
      <t>运营主体：</t>
    </r>
    <r>
      <rPr>
        <sz val="16"/>
        <rFont val="宋体"/>
        <charset val="134"/>
      </rPr>
      <t xml:space="preserve">边坝镇显俄民族特色产品有限公司
</t>
    </r>
    <r>
      <rPr>
        <b/>
        <sz val="16"/>
        <rFont val="宋体"/>
        <charset val="134"/>
      </rPr>
      <t>资产确权：</t>
    </r>
    <r>
      <rPr>
        <sz val="16"/>
        <rFont val="宋体"/>
        <charset val="134"/>
      </rPr>
      <t xml:space="preserve">形成的固定资产移交边坝镇显俄村
</t>
    </r>
  </si>
  <si>
    <t>边坝镇人民政府</t>
  </si>
  <si>
    <t>格列17789957164</t>
  </si>
  <si>
    <t>自治区财政巩固拓展脱贫攻坚成果和乡村振兴任务资金20万元</t>
  </si>
  <si>
    <t>二、小型公益性基础设施类</t>
  </si>
  <si>
    <t>1.水利类</t>
  </si>
  <si>
    <t>边坝县草卡镇苏东村江自然村供水工程</t>
  </si>
  <si>
    <t>草卡镇苏东村江自然村</t>
  </si>
  <si>
    <t>建设内容：新建管道DN63，1.6Mpa输水管道2000m；新建DN32，1.6Mpa输水管道1200m；管道保温措施3200m；C25砼路面破坏及恢复400m。可行性：由于广大群众长期饱受饮水不足与饮水安全方面的原因，其生产生活得不到有效的保障，广大农牧民群众深受其苦，思变思富的愿望更加强烈，迫切要求改变现状，改善生存条件。并且项目的各种组织健全，能为项目及时组织施工和项目后期管理提供组织保证。必要性：工程的实施有利于改善项目区用水现状，通过、配套完善工程设施来保障饮水安全，是政府为民办事，造福于民的德政工程，使广大群众倍感政府的关怀，更加树立建设具有中国特色社会主义的优越性和决心，是一项重点民心工程。                                                                                                                                                                                               建设方式：公开招投标
管护机制：统一移交给草卡镇人民政府管护</t>
  </si>
  <si>
    <t>自治区财财政衔接推进乡村振兴补助资金53.01万元</t>
  </si>
  <si>
    <t>加贡乡益布村供水工程</t>
  </si>
  <si>
    <t>加贡乡益布村</t>
  </si>
  <si>
    <t>建设内容：新建简易取水口2座、蓄水池1座、沉砂池1座，新建管网DN63，1.6Mpa输水管道2400米；新建DN32，1.6Mpa输水管道1500米；管道保温措施3900米；防冻桩10个。 可行性：由于广大群众长期饱受饮水不足与饮水安全方面的原因，其生产生活得不到有效的保障，广大农牧民群众深受其苦，思变思富的愿望更加强烈，迫切要求改变现状，改善生存条件。并且项目的各种组织健全，能为项目及时组织施工和项目后期管理提供组织保证。
必要性：工程的实施有利于改善项目区用水现状，通过改善水质、配套完善工程设施来保障饮水安全，是政府为民办事，造福于民的德政工程，使广大群众倍感政府的关怀，更加树立建设具有中国特色社会主义的优越性和决心，是一项重点民心工程。                                                                                                                                                建设方式：公开招投标
管护机制：统一移交给加贡乡人民政府管护</t>
  </si>
  <si>
    <t>自治区财财政衔接推进乡村振兴补助资金90.68万元</t>
  </si>
  <si>
    <t>边坝县草卡镇</t>
  </si>
  <si>
    <t>边坝县草卡镇丹达村供水工程</t>
  </si>
  <si>
    <t>丹达村</t>
  </si>
  <si>
    <r>
      <rPr>
        <b/>
        <sz val="16"/>
        <rFont val="宋体"/>
        <charset val="134"/>
      </rPr>
      <t>建设内容：</t>
    </r>
    <r>
      <rPr>
        <sz val="16"/>
        <rFont val="宋体"/>
        <charset val="134"/>
      </rPr>
      <t>新建取水口1座，输水管网11800米，蓄水池1座。</t>
    </r>
    <r>
      <rPr>
        <b/>
        <sz val="16"/>
        <rFont val="宋体"/>
        <charset val="134"/>
      </rPr>
      <t>可行性：</t>
    </r>
    <r>
      <rPr>
        <sz val="16"/>
        <rFont val="宋体"/>
        <charset val="134"/>
      </rPr>
      <t xml:space="preserve">由于广大群众长期饱受饮水不足与饮水安全方面的原因，其生产生活得不到有效的保障，广大农牧民群众深受其苦，思变思富的愿望更加强烈，迫切要求改变现状，改善生存条件。并且项目的各种组织健全，能为项目及时组织施工和项目后期管理提供组织保证。
</t>
    </r>
    <r>
      <rPr>
        <b/>
        <sz val="16"/>
        <rFont val="宋体"/>
        <charset val="134"/>
      </rPr>
      <t>必要性：</t>
    </r>
    <r>
      <rPr>
        <sz val="16"/>
        <rFont val="宋体"/>
        <charset val="134"/>
      </rPr>
      <t>工程的实施有利于改善项目区用水现状，通过、配套完善工程设施来保障饮水安全，是政府为民办事，造福于民的德政工程，使广大群众倍感政府的关怀，更加树立建设具有中国特色社会主义的优越性和决心，是一项重点民心工程。</t>
    </r>
    <r>
      <rPr>
        <b/>
        <sz val="16"/>
        <rFont val="宋体"/>
        <charset val="134"/>
      </rPr>
      <t>管护主体：</t>
    </r>
    <r>
      <rPr>
        <sz val="16"/>
        <rFont val="宋体"/>
        <charset val="134"/>
      </rPr>
      <t>统一移交给草卡镇丹达村管护</t>
    </r>
  </si>
  <si>
    <t>中央财政巩固拓展脱贫攻坚成果和乡村振兴任务资金74.75万元，自治区财政巩固拓展脱贫攻坚成果和乡村振兴任务资金170万元</t>
  </si>
  <si>
    <t>边坝县沙丁乡东地村供水改造项目</t>
  </si>
  <si>
    <t>东地村</t>
  </si>
  <si>
    <r>
      <rPr>
        <b/>
        <sz val="16"/>
        <rFont val="宋体"/>
        <charset val="134"/>
      </rPr>
      <t>建设内容：</t>
    </r>
    <r>
      <rPr>
        <sz val="16"/>
        <rFont val="宋体"/>
        <charset val="134"/>
      </rPr>
      <t>新建取水口1座，新建蓄水池50m</t>
    </r>
    <r>
      <rPr>
        <sz val="16"/>
        <rFont val="方正书宋_GBK"/>
        <charset val="134"/>
      </rPr>
      <t>³</t>
    </r>
    <r>
      <rPr>
        <sz val="16"/>
        <rFont val="宋体"/>
        <charset val="134"/>
      </rPr>
      <t>1座，新建输水管网5500米，防冻净化供水箱7座，防冻取水桩7座。</t>
    </r>
    <r>
      <rPr>
        <b/>
        <sz val="16"/>
        <rFont val="宋体"/>
        <charset val="134"/>
      </rPr>
      <t>可行性：</t>
    </r>
    <r>
      <rPr>
        <sz val="16"/>
        <rFont val="宋体"/>
        <charset val="134"/>
      </rPr>
      <t xml:space="preserve">由于广大群众长期饱受饮水不足与饮水安全方面的原因，其生产生活得不到有效的保障，广大农牧民群众深受其苦，思变思富的愿望更加强烈，迫切要求改变现状，改善生存条件。并且项目的各种组织健全，能为项目及时组织施工和项目后期管理提供组织保证
</t>
    </r>
    <r>
      <rPr>
        <b/>
        <sz val="16"/>
        <rFont val="宋体"/>
        <charset val="134"/>
      </rPr>
      <t>必要性：</t>
    </r>
    <r>
      <rPr>
        <sz val="16"/>
        <rFont val="宋体"/>
        <charset val="134"/>
      </rPr>
      <t>工程的实施有利于改善项目区用水现状，通过、配套完善工程设施来保障饮水安全，是政府为民办事，造福于民的德政工程，使广大群众倍感政府的关怀，更加树立建设具有中国特色社会主义的优越性和决心，是一项重点民心工程。</t>
    </r>
    <r>
      <rPr>
        <b/>
        <sz val="16"/>
        <rFont val="宋体"/>
        <charset val="134"/>
      </rPr>
      <t>管护主体：</t>
    </r>
    <r>
      <rPr>
        <sz val="16"/>
        <rFont val="宋体"/>
        <charset val="134"/>
      </rPr>
      <t>统一移交给沙丁乡东地村管护</t>
    </r>
  </si>
  <si>
    <t>沙丁乡人民政府</t>
  </si>
  <si>
    <t>何常勇13618952118</t>
  </si>
  <si>
    <t>中央财政巩固拓展脱贫攻坚成果和乡村振兴任务资金56万元，自治区财政巩固拓展脱贫攻坚成果和乡村振兴任务资金101.07万元</t>
  </si>
  <si>
    <t xml:space="preserve">昌都市边坝县2025年农村供水改造提升工程                </t>
  </si>
  <si>
    <t>布扎村、拉加村、郭龙村、机贡村、拉孜村</t>
  </si>
  <si>
    <r>
      <rPr>
        <b/>
        <sz val="16"/>
        <rFont val="宋体"/>
        <charset val="134"/>
      </rPr>
      <t>建设内容：</t>
    </r>
    <r>
      <rPr>
        <sz val="16"/>
        <rFont val="宋体"/>
        <charset val="134"/>
      </rPr>
      <t>新建取水口3座、附设管道(PE63)3.5千米，（PE32）1.1千米。新建沉砂池2座，机电井2口。入户工程等配套设施。</t>
    </r>
    <r>
      <rPr>
        <b/>
        <sz val="16"/>
        <rFont val="宋体"/>
        <charset val="134"/>
      </rPr>
      <t>可行性：</t>
    </r>
    <r>
      <rPr>
        <sz val="16"/>
        <rFont val="宋体"/>
        <charset val="134"/>
      </rPr>
      <t xml:space="preserve">由于广大群众长期饱受饮水不足与饮水安全方面的原因，其生产生活得不到有效的保障，广大农牧民群众深受其苦，思变思富的愿望更加强烈，迫切要求改变现状，改善生存条件。并且项目的各种组织健全，能为项目及时组织施工和项目后期管理提供组织保证。
</t>
    </r>
    <r>
      <rPr>
        <b/>
        <sz val="16"/>
        <rFont val="宋体"/>
        <charset val="134"/>
      </rPr>
      <t>必要性：</t>
    </r>
    <r>
      <rPr>
        <sz val="16"/>
        <rFont val="宋体"/>
        <charset val="134"/>
      </rPr>
      <t>工程的实施有利于改善项目区用水现状，通过、配套完善工程设施来保障饮水安全，是政府为民办事，造福于民的德政工程，使广大群众倍感政府的关怀，更加树立建设具有中国特色社会主义的优越性和决心，是一项重点民心工程。</t>
    </r>
    <r>
      <rPr>
        <b/>
        <sz val="16"/>
        <rFont val="宋体"/>
        <charset val="134"/>
      </rPr>
      <t>管护主体：</t>
    </r>
    <r>
      <rPr>
        <sz val="16"/>
        <rFont val="宋体"/>
        <charset val="134"/>
      </rPr>
      <t>统一移交给各村村委会管护</t>
    </r>
  </si>
  <si>
    <t>中央财政巩固拓展脱贫攻坚成果和乡村振兴任务资金50.25万元，自治区财政巩固拓展脱贫攻坚成果和乡村振兴任务资金166.25万元</t>
  </si>
  <si>
    <t>2、交通类</t>
  </si>
  <si>
    <t>边坝县草卡镇拉贡行政村至若堆公路工程</t>
  </si>
  <si>
    <t>草卡镇拉贡行政村</t>
  </si>
  <si>
    <t>建设内容：全线按照山岭重丘区四级公路（Ⅱ类）技术标准进行建设。新建水泥混凝土路面3.19公里，路基宽度4.5米，路面宽度3.5米。路面结构形式：18cm天然砂砾石垫层+20cm水泥混凝土面层。可行性：实施若堆自然村基础公路建设，解决居民出行问题，是当地群众盼望已久的事情。
必要性：砂砾路面，无排水系统。农田无保护，道路狭窄。改善村庄出行环境、基础设施提升改造将有十分重要的意义。
建设方式：公开招投标
管护机制：统一移交给草卡镇人民政府管护</t>
  </si>
  <si>
    <t>改建</t>
  </si>
  <si>
    <t>边坝县交通局</t>
  </si>
  <si>
    <t>吉国璞13398050408</t>
  </si>
  <si>
    <t>中央财政巩固拓展脱贫攻坚成果和乡村振兴任务资金1100万元,自治区财政巩固拓展脱贫攻坚成果和乡村振兴任务资金90万元，</t>
  </si>
  <si>
    <t>（三）宜居宜业和美村庄类</t>
  </si>
  <si>
    <t>草卡镇麦加村美丽宜居乡村建设项目</t>
  </si>
  <si>
    <t>草卡镇麦加村</t>
  </si>
  <si>
    <t>建设内容：新建4米宽进村主路及排水沟1000米，新建2米宽入户道路1200米，新增蓄水池1座，新增给水主管1100米，新增雨水排水主管100米，新增太阳能路灯30盏，新增道路挡墙500米及其他附属建设内容。可行性：实施边坝县草卡镇麦加村美丽宜居乡村建设项目，有效改善群众生活环境，提升村内基础设施，群众迫切希望该项目落地实施。必要性：该项目的实施，是全面推进乡村振兴发展的需要，是持续改善农村人居环境，着力提升村容村貌的有效措施，是加快美丽家园建设的有效途径。
建设方式：公开招投标
管护机制：统一移交给草卡镇人民政府管护</t>
  </si>
  <si>
    <t>中央财政巩固拓展脱贫攻坚成果和乡村振兴任务资金900万元,自治区财政巩固拓展脱贫攻坚成果和乡村振兴任务资金135.17万元，</t>
  </si>
  <si>
    <t>拉孜乡过查村美丽宜居乡村建设项目</t>
  </si>
  <si>
    <t>拉孜乡过查村</t>
  </si>
  <si>
    <t>建设内容：新建4米宽进村主路及排水沟2000米，新建2米宽入户道路2400米，新增水井及蓄水池5处，新增太阳能路灯30盏，新增道路挡墙1400米及其他附属建设内容。可行性：实施边坝县拉孜乡过查村美丽宜居乡村建设项目，有效改善群众生活环境，提升村内基础设施，群众迫切希望该项目落地实施。必要性：该项目的实施，是全面推进乡村振兴发展的需要，是持续改善农村人居环境，着力提升村容村貌的有效措施，是加快美丽家园建设的有效途径。
建设方式：公开招投标
管护机制：统一移交拉孜乡人民政府管理</t>
  </si>
  <si>
    <t>中央财政巩固拓展脱贫攻坚成果和乡村振兴任务资金901.61万元,自治区财政巩固拓展脱贫攻坚成果和乡村振兴任务资金74.64万元，</t>
  </si>
  <si>
    <t>金岭乡卡许村美丽宜居乡村建设项目</t>
  </si>
  <si>
    <t>金岭乡卡许村</t>
  </si>
  <si>
    <t>建设内容：给水部分：新建2座净水站，其中1号净水站一座，处理规模为50m3/d，取水口一座，原水输水管线约1000m，DN50-80清水输水管线约7800m；2号净水站一座，处理规模100m3/d，取水口一座，原水输水管线约1000m，DN50-80清水输水管线约15000m。
太阳能路灯26盏排水沟渠等附属设施。可行性：实施边坝县金岭乡卡许村美丽宜居乡村建设项目，有效改善群众生活环境，提升村内基础设施，群众迫切希望该项目落地实施。必要性：该项目的实施，是全面推进乡村振兴发展的需要，是持续改善农村人居环境，着力提升村容村貌的有效措施，是加快美丽家园建设的有效途径。
建设方式：公开招投标
管护机制：统一移交金岭乡人民政府管理</t>
  </si>
  <si>
    <t>中央财政巩固拓展脱贫攻坚成果和乡村振兴任务资金1500万元,自治区财政巩固拓展脱贫攻坚成果和乡村振兴任务资金600万元，</t>
  </si>
  <si>
    <t>马秀乡玉湖村美丽宜居乡村建设项目</t>
  </si>
  <si>
    <t>马秀乡玉湖村</t>
  </si>
  <si>
    <t>建设内容：新建8座蓄水池，维修2座蓄水池，新增给水管网；新建河堤约100米，维修现状河堤约50米。可行性：实施边坝县马秀乡玉湖村美丽宜居乡村建设项目，有效改善群众生活环境，提升村内基础设施，群众迫切希望该项目落地实施。必要性：该项目的实施，是全面推进乡村振兴发展的需要，是持续改善农村人居环境，着力提升村容村貌的有效措施，是加快美丽家园建设的有效途径。                                                                                                                       建设方式：公开招投标
管护机制：统一移交马秀乡人民政府管理</t>
  </si>
  <si>
    <t>中央财政巩固拓展脱贫攻坚成果和乡村振兴任务资金290万元,</t>
  </si>
  <si>
    <t>（四）人居环境类</t>
  </si>
  <si>
    <t>昌都市边坝县马秀乡易地搬迁点人居环境整治项目</t>
  </si>
  <si>
    <t>马秀乡</t>
  </si>
  <si>
    <t>建设内容：对马秀乡曲桑村、许巴村、宗琼村易地搬迁点51户房屋实施防水改造及道路、挡墙、排水沟维修等。可行性：项目技术成熟，项目实施后，将显著提升居民的生活质量，增强村民的获得感和幸福感，同时也有助于提升村庄的整体形象和吸引力。
必要性：群众生产生活排水等条件滞后，影响群众生活品质，完善乡镇基础设施、提高人民生活质量、走可持续发展道路的需要，有利于改善旅游环境，促进地区的发展，有利于保持经济持续稳定的增长
建设方式：公开招投标
管护机制：统一移交马秀乡人民政府管护
搬迁后扶类：易地搬迁</t>
  </si>
  <si>
    <t>发展改革和经信商务局</t>
  </si>
  <si>
    <t>卢现刚13659557540</t>
  </si>
  <si>
    <t>中央财政巩固拓展脱贫攻坚成果和乡村振兴任务资金260万元,</t>
  </si>
  <si>
    <t>昌都市边坝县边坝镇易地搬迁点人居环境整治项目</t>
  </si>
  <si>
    <t>边坝镇</t>
  </si>
  <si>
    <t>建设内容：对边坝镇拥村、布扎村、登卡村易地搬迁点93户房屋实施防水改造及道路、挡墙、排水沟维修等。可行性：所在当地政府高度重视，基于成熟的技术方案与可行的资金安排，群众参与该项目建设积极性较高。
必要性：切实改善居民的居住条件，提升乡村基础设施水平。项目的实施不仅必要且紧迫，它将有效解决村民的居住难题，促进乡村的和谐稳定发展，为乡村振兴战略的深入实施奠定坚实基础。
建设方式：公开招投标
管护机制：统一移交边坝镇人民政府管护
搬迁后扶类：易地搬迁</t>
  </si>
  <si>
    <t>中央财政巩固拓展脱贫攻坚成果和乡村振兴任务资金320万元,</t>
  </si>
  <si>
    <t>昌都市边坝县都瓦乡易地搬迁点人居环境整治项目</t>
  </si>
  <si>
    <t>都瓦乡</t>
  </si>
  <si>
    <t>建设内容：对都瓦乡扎根村、翁达村、达多村易地搬迁点94户房屋实施施防水改造及道路、挡墙、排水沟维修等。可行性:本项目得到所在当地政府的大力支持，村民对于修缮房屋和修复道路的需求迫切，参与项目建设的积极性高涨，为项目顺利实施提供了良好基础。
必要性：当前房屋存在严重的渗水与墙体裂缝问题，影响居民居住安全；村内道路损坏严重，通行安全系数低，尤其在雨季易发塌方，严重影响村民日常出行与生产生活，因此项目建设极为必要。
建设方式：公开招投标
管护机制：统一移交都瓦乡人民政府管护
搬迁后扶类：易地搬迁</t>
  </si>
  <si>
    <t>中央财政巩固拓展脱贫攻坚成果和乡村振兴任务资金380万元,</t>
  </si>
  <si>
    <t>昌都市边坝县沙丁乡易地搬迁人居环境整治项目</t>
  </si>
  <si>
    <t>沙丁乡</t>
  </si>
  <si>
    <t>建设内容：对2个搬迁点进行供排水改造提升、路面硬化及修建堡坎500米。可行性：项目技术成熟，项目实施后，将显著提升居民的生活质量，增强村民的获得感和幸福感，同时也有助于提升村庄的整体形象和吸引力。
必要性：群众生产生活排水等条件滞后，影响群众生活品质，完善乡镇基础设施、提高人民生活质量、走可持续发展道路的需要，有利于改善旅游环境，促进地区的发展，有利于保持经济持续稳定的增长
建设方式：公开招投标
管护机制：统一移交沙丁乡人民政府管护
搬迁后扶类：易地搬迁</t>
  </si>
  <si>
    <t>中央以工代赈资金361万元</t>
  </si>
  <si>
    <t>昌都市边坝县马武乡达如村易地搬迁点人居环境整治项目</t>
  </si>
  <si>
    <t>建设内容：道路维修2454米，新建路边排水沟2454米。可行性：项目技术成熟，项目实施后，将显著提升居民的生活质量，增强村民的获得感和幸福感，同时也有助于提升村庄的整体形象和吸引力。
必要性：群众生产生活排水等条件滞后，影响群众生活品质，完善乡镇基础设施、提高人民生活质量、走可持续发展道路的需要，有利于改善旅游环境，促进地区的发展，有利于保持经济持续稳定的增长
建设方式：公开招投标
管护机制：统一移交马武乡人民政府管护
搬迁后扶类：易地搬迁</t>
  </si>
  <si>
    <t>中央以工代赈资金373万元</t>
  </si>
  <si>
    <t>边坝县户厕改造项目</t>
  </si>
  <si>
    <t>建设内容：完成户厕改造1745座。可行性：改善农村卫生环境传统旱厕易滋生蚊虫、传播疾病（如肠道传染病、寄生虫病等），直接影响村民健康。必要性：厕改造既是改善农村民生的必要举措，也具备政策、技术、群众基础等多方面的可行性，是推进农村现代化的重要实践。管护主体：统一移交给各村村委会管护</t>
  </si>
  <si>
    <t>中央巩固拓展脱贫攻坚成果和乡村振兴任务资金161.25万元，自治区巩固拓展脱贫攻坚成果和乡村振兴任务资金275万元</t>
  </si>
  <si>
    <t>2022年户厕改造配套资金发放项目</t>
  </si>
  <si>
    <r>
      <rPr>
        <b/>
        <sz val="16"/>
        <rFont val="宋体"/>
        <charset val="134"/>
        <scheme val="minor"/>
      </rPr>
      <t>建设内容：</t>
    </r>
    <r>
      <rPr>
        <sz val="16"/>
        <rFont val="宋体"/>
        <charset val="134"/>
        <scheme val="minor"/>
      </rPr>
      <t>针对945座户厕改造发放配套资金，每户发放300元。</t>
    </r>
    <r>
      <rPr>
        <b/>
        <sz val="16"/>
        <rFont val="宋体"/>
        <charset val="134"/>
        <scheme val="minor"/>
      </rPr>
      <t>可行性：</t>
    </r>
    <r>
      <rPr>
        <sz val="16"/>
        <rFont val="宋体"/>
        <charset val="134"/>
        <scheme val="minor"/>
      </rPr>
      <t>改善农村卫生环境传统旱厕易滋生蚊虫、传播疾病（如肠道传染病、寄生虫病等），直接影响村民健康。</t>
    </r>
    <r>
      <rPr>
        <b/>
        <sz val="16"/>
        <rFont val="宋体"/>
        <charset val="134"/>
        <scheme val="minor"/>
      </rPr>
      <t>必要性：</t>
    </r>
    <r>
      <rPr>
        <sz val="16"/>
        <rFont val="宋体"/>
        <charset val="134"/>
        <scheme val="minor"/>
      </rPr>
      <t>厕改造既是改善农村民生的必要举措，也具备政策、技术、群众基础等多方面的可行性，是推进农村现代化的重要实践。</t>
    </r>
    <r>
      <rPr>
        <b/>
        <sz val="16"/>
        <rFont val="宋体"/>
        <charset val="134"/>
        <scheme val="minor"/>
      </rPr>
      <t>管护主体：</t>
    </r>
    <r>
      <rPr>
        <sz val="16"/>
        <rFont val="宋体"/>
        <charset val="134"/>
        <scheme val="minor"/>
      </rPr>
      <t>统一移交</t>
    </r>
    <r>
      <rPr>
        <b/>
        <sz val="16"/>
        <rFont val="宋体"/>
        <charset val="134"/>
        <scheme val="minor"/>
      </rPr>
      <t>给</t>
    </r>
    <r>
      <rPr>
        <sz val="16"/>
        <rFont val="宋体"/>
        <charset val="134"/>
        <scheme val="minor"/>
      </rPr>
      <t>各村村委会管护</t>
    </r>
  </si>
  <si>
    <t>自治区财政巩固拓展脱贫攻坚成果和乡村振兴任务资金28.35万元</t>
  </si>
  <si>
    <t>（五）贷款贴息类</t>
  </si>
  <si>
    <t>小额信贷贷款贴息</t>
  </si>
  <si>
    <t>建设内容：小额信贷贷款贴息224.7458万元</t>
  </si>
  <si>
    <t>中央财政巩固拓展脱贫攻坚成果和乡村振兴任务资金224.75万元,</t>
  </si>
  <si>
    <t>六、其他类（2个）</t>
  </si>
  <si>
    <t>边坝县积分制村居建设项目</t>
  </si>
  <si>
    <r>
      <rPr>
        <b/>
        <sz val="16"/>
        <rFont val="宋体"/>
        <charset val="134"/>
      </rPr>
      <t>建设内容：</t>
    </r>
    <r>
      <rPr>
        <sz val="16"/>
        <rFont val="宋体"/>
        <charset val="134"/>
      </rPr>
      <t>针对20个村庄试点开展积分超市。</t>
    </r>
    <r>
      <rPr>
        <b/>
        <sz val="16"/>
        <rFont val="宋体"/>
        <charset val="134"/>
      </rPr>
      <t>可行性：</t>
    </r>
    <r>
      <rPr>
        <sz val="16"/>
        <rFont val="宋体"/>
        <charset val="134"/>
      </rPr>
      <t>积分超市本质是“消费积分兑换商品”。运营模式可复制，只需搭建积分规则（如消费1元积1分）操作门槛低。</t>
    </r>
    <r>
      <rPr>
        <b/>
        <sz val="16"/>
        <rFont val="宋体"/>
        <charset val="134"/>
      </rPr>
      <t>必要性：</t>
    </r>
    <r>
      <rPr>
        <sz val="16"/>
        <rFont val="宋体"/>
        <charset val="134"/>
      </rPr>
      <t>在乡村或社区中，积分可作为行为激励工具（如参与垃圾分类、志愿服务、文明家庭评选获积分），用物质奖励引导居民参与公共事务，提升社区治理效率。</t>
    </r>
    <r>
      <rPr>
        <b/>
        <sz val="16"/>
        <rFont val="宋体"/>
        <charset val="134"/>
      </rPr>
      <t>管护主体：</t>
    </r>
    <r>
      <rPr>
        <sz val="16"/>
        <rFont val="宋体"/>
        <charset val="134"/>
      </rPr>
      <t>统一移交给各村村委会管护</t>
    </r>
  </si>
  <si>
    <t>组织部</t>
  </si>
  <si>
    <t>张亚洲18108950851</t>
  </si>
  <si>
    <t>中央财政巩固拓展脱贫攻坚成果和乡村振兴任务资金42万元，中央少数民族发展资金资金158万元</t>
  </si>
  <si>
    <t>边坝县公共服务岗位</t>
  </si>
  <si>
    <r>
      <rPr>
        <b/>
        <sz val="16"/>
        <rFont val="宋体"/>
        <charset val="134"/>
      </rPr>
      <t>建设内容：</t>
    </r>
    <r>
      <rPr>
        <sz val="16"/>
        <rFont val="宋体"/>
        <charset val="134"/>
      </rPr>
      <t>针对易地搬迁点设立62个援助性岗位。按2100元/月发放工资（衔接资金部分支出50%）。拟计划试点试行六个月。</t>
    </r>
    <r>
      <rPr>
        <b/>
        <sz val="16"/>
        <rFont val="宋体"/>
        <charset val="134"/>
      </rPr>
      <t>可行性：</t>
    </r>
    <r>
      <rPr>
        <sz val="16"/>
        <rFont val="宋体"/>
        <charset val="134"/>
      </rPr>
      <t>政策支持明确，国家及地方政府针对易地搬迁后续扶持、乡村振兴及就业帮扶出台多项政策，明确可开发岗位、技能培训岗位等政策落地有保障。</t>
    </r>
    <r>
      <rPr>
        <b/>
        <sz val="16"/>
        <rFont val="宋体"/>
        <charset val="134"/>
      </rPr>
      <t>必要性：</t>
    </r>
    <r>
      <rPr>
        <sz val="16"/>
        <rFont val="宋体"/>
        <charset val="134"/>
      </rPr>
      <t>岗位多为就近就业，兼顾照顾家庭需求，尤其适合无法外出务工的妇女、老人，填补“半劳动力”就业空白。在易地搬迁点设立援助岗位，既能通过政策资源解决低收入人群就业刚需，又能从生计保障、社区融合、能力提升多维度巩固搬迁成果，可行性与必要性突出，是易地搬迁后续扶持中“稳就业、防返贫”的关键举措。</t>
    </r>
  </si>
  <si>
    <t>自治区财政巩固拓展脱贫攻坚成果和乡村振兴任务资金39.06万元</t>
  </si>
</sst>
</file>

<file path=xl/styles.xml><?xml version="1.0" encoding="utf-8"?>
<styleSheet xmlns="http://schemas.openxmlformats.org/spreadsheetml/2006/main">
  <numFmts count="8">
    <numFmt numFmtId="176" formatCode="0_ "/>
    <numFmt numFmtId="177" formatCode="0.00_ "/>
    <numFmt numFmtId="178" formatCode="yyyy&quot;年&quot;m&quot;月&quot;d&quot;日&quot;;@"/>
    <numFmt numFmtId="179" formatCode="0.00_);\(0.0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theme="1"/>
      <name val="宋体"/>
      <charset val="134"/>
      <scheme val="minor"/>
    </font>
    <font>
      <sz val="12"/>
      <name val="宋体"/>
      <charset val="134"/>
      <scheme val="minor"/>
    </font>
    <font>
      <b/>
      <sz val="12"/>
      <name val="宋体"/>
      <charset val="134"/>
      <scheme val="minor"/>
    </font>
    <font>
      <sz val="26"/>
      <name val="宋体"/>
      <charset val="134"/>
      <scheme val="minor"/>
    </font>
    <font>
      <sz val="16"/>
      <name val="宋体"/>
      <charset val="134"/>
      <scheme val="minor"/>
    </font>
    <font>
      <b/>
      <sz val="16"/>
      <name val="宋体"/>
      <charset val="134"/>
    </font>
    <font>
      <sz val="10"/>
      <name val="宋体"/>
      <charset val="134"/>
      <scheme val="minor"/>
    </font>
    <font>
      <sz val="18"/>
      <name val="宋体"/>
      <charset val="134"/>
      <scheme val="minor"/>
    </font>
    <font>
      <b/>
      <sz val="16"/>
      <name val="宋体"/>
      <charset val="134"/>
      <scheme val="minor"/>
    </font>
    <font>
      <sz val="12"/>
      <color theme="1"/>
      <name val="宋体"/>
      <charset val="134"/>
      <scheme val="minor"/>
    </font>
    <font>
      <sz val="12"/>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indexed="63"/>
      <name val="宋体"/>
      <charset val="134"/>
    </font>
    <font>
      <b/>
      <sz val="18"/>
      <color theme="3"/>
      <name val="宋体"/>
      <charset val="134"/>
      <scheme val="minor"/>
    </font>
    <font>
      <sz val="11"/>
      <color rgb="FFFA7D00"/>
      <name val="宋体"/>
      <charset val="0"/>
      <scheme val="minor"/>
    </font>
    <font>
      <b/>
      <sz val="11"/>
      <color rgb="FFFFFFFF"/>
      <name val="宋体"/>
      <charset val="0"/>
      <scheme val="minor"/>
    </font>
    <font>
      <b/>
      <sz val="11"/>
      <color theme="3"/>
      <name val="宋体"/>
      <charset val="134"/>
      <scheme val="minor"/>
    </font>
    <font>
      <b/>
      <sz val="11"/>
      <color rgb="FF3F3F3F"/>
      <name val="宋体"/>
      <charset val="0"/>
      <scheme val="minor"/>
    </font>
    <font>
      <i/>
      <sz val="11"/>
      <color rgb="FF7F7F7F"/>
      <name val="宋体"/>
      <charset val="0"/>
      <scheme val="minor"/>
    </font>
    <font>
      <sz val="11"/>
      <color indexed="8"/>
      <name val="宋体"/>
      <charset val="134"/>
    </font>
    <font>
      <b/>
      <sz val="13"/>
      <color theme="3"/>
      <name val="宋体"/>
      <charset val="134"/>
      <scheme val="minor"/>
    </font>
    <font>
      <b/>
      <sz val="11"/>
      <color theme="1"/>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FA7D00"/>
      <name val="宋体"/>
      <charset val="0"/>
      <scheme val="minor"/>
    </font>
    <font>
      <sz val="16"/>
      <name val="宋体"/>
      <charset val="134"/>
    </font>
    <font>
      <sz val="16"/>
      <name val="方正书宋_GBK"/>
      <charset val="134"/>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FFCC"/>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C99"/>
        <bgColor indexed="64"/>
      </patternFill>
    </fill>
    <fill>
      <patternFill patternType="solid">
        <fgColor theme="8"/>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60">
    <xf numFmtId="0" fontId="0" fillId="0" borderId="0">
      <alignment vertical="center"/>
    </xf>
    <xf numFmtId="0" fontId="21" fillId="0" borderId="0">
      <alignment vertical="center"/>
    </xf>
    <xf numFmtId="0" fontId="10" fillId="0" borderId="0"/>
    <xf numFmtId="0" fontId="21" fillId="0" borderId="0">
      <alignment vertical="center"/>
    </xf>
    <xf numFmtId="0" fontId="21" fillId="0" borderId="0">
      <alignment vertical="center"/>
      <protection locked="0"/>
    </xf>
    <xf numFmtId="0" fontId="11" fillId="15" borderId="0" applyNumberFormat="0" applyBorder="0" applyAlignment="0" applyProtection="0">
      <alignment vertical="center"/>
    </xf>
    <xf numFmtId="0" fontId="11" fillId="21" borderId="0" applyNumberFormat="0" applyBorder="0" applyAlignment="0" applyProtection="0">
      <alignment vertical="center"/>
    </xf>
    <xf numFmtId="0" fontId="12" fillId="33" borderId="0" applyNumberFormat="0" applyBorder="0" applyAlignment="0" applyProtection="0">
      <alignment vertical="center"/>
    </xf>
    <xf numFmtId="0" fontId="11" fillId="18" borderId="0" applyNumberFormat="0" applyBorder="0" applyAlignment="0" applyProtection="0">
      <alignment vertical="center"/>
    </xf>
    <xf numFmtId="0" fontId="11" fillId="17" borderId="0" applyNumberFormat="0" applyBorder="0" applyAlignment="0" applyProtection="0">
      <alignment vertical="center"/>
    </xf>
    <xf numFmtId="0" fontId="0" fillId="0" borderId="0">
      <alignment vertical="center"/>
    </xf>
    <xf numFmtId="0" fontId="12" fillId="23" borderId="0" applyNumberFormat="0" applyBorder="0" applyAlignment="0" applyProtection="0">
      <alignment vertical="center"/>
    </xf>
    <xf numFmtId="0" fontId="11" fillId="14" borderId="0" applyNumberFormat="0" applyBorder="0" applyAlignment="0" applyProtection="0">
      <alignment vertical="center"/>
    </xf>
    <xf numFmtId="0" fontId="18" fillId="0" borderId="15" applyNumberFormat="0" applyFill="0" applyAlignment="0" applyProtection="0">
      <alignment vertical="center"/>
    </xf>
    <xf numFmtId="0" fontId="21" fillId="0" borderId="0" applyProtection="0">
      <alignment vertical="center"/>
    </xf>
    <xf numFmtId="0" fontId="20" fillId="0" borderId="0" applyNumberFormat="0" applyFill="0" applyBorder="0" applyAlignment="0" applyProtection="0">
      <alignment vertical="center"/>
    </xf>
    <xf numFmtId="0" fontId="23" fillId="0" borderId="13" applyNumberFormat="0" applyFill="0" applyAlignment="0" applyProtection="0">
      <alignment vertical="center"/>
    </xf>
    <xf numFmtId="0" fontId="21" fillId="0" borderId="0">
      <alignment vertical="center"/>
      <protection locked="0"/>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2" fillId="0" borderId="12" applyNumberFormat="0" applyFill="0" applyAlignment="0" applyProtection="0">
      <alignment vertical="center"/>
    </xf>
    <xf numFmtId="42" fontId="0" fillId="0" borderId="0" applyFont="0" applyFill="0" applyBorder="0" applyAlignment="0" applyProtection="0">
      <alignment vertical="center"/>
    </xf>
    <xf numFmtId="0" fontId="12" fillId="27" borderId="0" applyNumberFormat="0" applyBorder="0" applyAlignment="0" applyProtection="0">
      <alignment vertical="center"/>
    </xf>
    <xf numFmtId="0" fontId="27" fillId="0" borderId="0" applyNumberFormat="0" applyFill="0" applyBorder="0" applyAlignment="0" applyProtection="0">
      <alignment vertical="center"/>
    </xf>
    <xf numFmtId="0" fontId="11" fillId="19" borderId="0" applyNumberFormat="0" applyBorder="0" applyAlignment="0" applyProtection="0">
      <alignment vertical="center"/>
    </xf>
    <xf numFmtId="0" fontId="21" fillId="0" borderId="0">
      <alignment vertical="center"/>
    </xf>
    <xf numFmtId="0" fontId="12" fillId="28" borderId="0" applyNumberFormat="0" applyBorder="0" applyAlignment="0" applyProtection="0">
      <alignment vertical="center"/>
    </xf>
    <xf numFmtId="0" fontId="28" fillId="0" borderId="12" applyNumberFormat="0" applyFill="0" applyAlignment="0" applyProtection="0">
      <alignment vertical="center"/>
    </xf>
    <xf numFmtId="0" fontId="29" fillId="0" borderId="0" applyNumberFormat="0" applyFill="0" applyBorder="0" applyAlignment="0" applyProtection="0">
      <alignment vertical="center"/>
    </xf>
    <xf numFmtId="0" fontId="11" fillId="25" borderId="0" applyNumberFormat="0" applyBorder="0" applyAlignment="0" applyProtection="0">
      <alignment vertical="center"/>
    </xf>
    <xf numFmtId="44" fontId="0" fillId="0" borderId="0" applyFont="0" applyFill="0" applyBorder="0" applyAlignment="0" applyProtection="0">
      <alignment vertical="center"/>
    </xf>
    <xf numFmtId="0" fontId="11" fillId="13" borderId="0" applyNumberFormat="0" applyBorder="0" applyAlignment="0" applyProtection="0">
      <alignment vertical="center"/>
    </xf>
    <xf numFmtId="0" fontId="31" fillId="10" borderId="14" applyNumberFormat="0" applyAlignment="0" applyProtection="0">
      <alignment vertical="center"/>
    </xf>
    <xf numFmtId="0" fontId="30"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11" fillId="32" borderId="0" applyNumberFormat="0" applyBorder="0" applyAlignment="0" applyProtection="0">
      <alignment vertical="center"/>
    </xf>
    <xf numFmtId="0" fontId="12" fillId="24" borderId="0" applyNumberFormat="0" applyBorder="0" applyAlignment="0" applyProtection="0">
      <alignment vertical="center"/>
    </xf>
    <xf numFmtId="0" fontId="25" fillId="22" borderId="14" applyNumberFormat="0" applyAlignment="0" applyProtection="0">
      <alignment vertical="center"/>
    </xf>
    <xf numFmtId="0" fontId="19" fillId="10" borderId="11" applyNumberFormat="0" applyAlignment="0" applyProtection="0">
      <alignment vertical="center"/>
    </xf>
    <xf numFmtId="0" fontId="17" fillId="9" borderId="10" applyNumberFormat="0" applyAlignment="0" applyProtection="0">
      <alignment vertical="center"/>
    </xf>
    <xf numFmtId="0" fontId="16" fillId="0" borderId="9" applyNumberFormat="0" applyFill="0" applyAlignment="0" applyProtection="0">
      <alignment vertical="center"/>
    </xf>
    <xf numFmtId="0" fontId="12" fillId="8" borderId="0" applyNumberFormat="0" applyBorder="0" applyAlignment="0" applyProtection="0">
      <alignment vertical="center"/>
    </xf>
    <xf numFmtId="0" fontId="10" fillId="0" borderId="0">
      <alignment vertical="center"/>
    </xf>
    <xf numFmtId="0" fontId="12" fillId="31" borderId="0" applyNumberFormat="0" applyBorder="0" applyAlignment="0" applyProtection="0">
      <alignment vertical="center"/>
    </xf>
    <xf numFmtId="0" fontId="0" fillId="7" borderId="8" applyNumberFormat="0" applyFont="0" applyAlignment="0" applyProtection="0">
      <alignment vertical="center"/>
    </xf>
    <xf numFmtId="0" fontId="15" fillId="0" borderId="0" applyNumberFormat="0" applyFill="0" applyBorder="0" applyAlignment="0" applyProtection="0">
      <alignment vertical="center"/>
    </xf>
    <xf numFmtId="0" fontId="26" fillId="29" borderId="0" applyNumberFormat="0" applyBorder="0" applyAlignment="0" applyProtection="0">
      <alignment vertical="center"/>
    </xf>
    <xf numFmtId="0" fontId="18" fillId="0" borderId="0" applyNumberFormat="0" applyFill="0" applyBorder="0" applyAlignment="0" applyProtection="0">
      <alignment vertical="center"/>
    </xf>
    <xf numFmtId="0" fontId="12" fillId="3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1" fillId="16" borderId="0" applyNumberFormat="0" applyBorder="0" applyAlignment="0" applyProtection="0">
      <alignment vertical="center"/>
    </xf>
    <xf numFmtId="0" fontId="13" fillId="6"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0" fillId="0" borderId="0">
      <alignment vertical="center"/>
    </xf>
    <xf numFmtId="0" fontId="12" fillId="26" borderId="0" applyNumberFormat="0" applyBorder="0" applyAlignment="0" applyProtection="0">
      <alignment vertical="center"/>
    </xf>
    <xf numFmtId="0" fontId="11" fillId="3" borderId="0" applyNumberFormat="0" applyBorder="0" applyAlignment="0" applyProtection="0">
      <alignment vertical="center"/>
    </xf>
    <xf numFmtId="0" fontId="12" fillId="11" borderId="0" applyNumberFormat="0" applyBorder="0" applyAlignment="0" applyProtection="0">
      <alignment vertical="center"/>
    </xf>
  </cellStyleXfs>
  <cellXfs count="6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2" borderId="0" xfId="0" applyFont="1" applyFill="1" applyBorder="1" applyAlignment="1">
      <alignment horizontal="center" vertical="center"/>
    </xf>
    <xf numFmtId="0" fontId="1" fillId="0" borderId="0" xfId="0"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179" fontId="1" fillId="0" borderId="0"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0" fontId="3" fillId="2" borderId="0" xfId="4" applyNumberFormat="1" applyFont="1" applyFill="1" applyBorder="1" applyAlignment="1" applyProtection="1">
      <alignment horizontal="center" vertical="center" wrapText="1"/>
    </xf>
    <xf numFmtId="0" fontId="1" fillId="2" borderId="0" xfId="4" applyNumberFormat="1" applyFont="1" applyFill="1" applyBorder="1" applyAlignment="1" applyProtection="1">
      <alignment horizontal="left" vertical="center" wrapText="1"/>
    </xf>
    <xf numFmtId="0" fontId="1" fillId="2" borderId="1" xfId="4" applyNumberFormat="1" applyFont="1" applyFill="1" applyBorder="1" applyAlignment="1" applyProtection="1">
      <alignment horizontal="center" vertical="center" wrapText="1"/>
    </xf>
    <xf numFmtId="0" fontId="1" fillId="2" borderId="1" xfId="0" applyNumberFormat="1" applyFont="1" applyFill="1" applyBorder="1" applyAlignment="1">
      <alignment horizontal="center" vertical="center" wrapText="1"/>
    </xf>
    <xf numFmtId="177" fontId="2" fillId="2" borderId="2" xfId="0" applyNumberFormat="1" applyFont="1" applyFill="1" applyBorder="1" applyAlignment="1">
      <alignment horizontal="center" vertical="center" wrapText="1"/>
    </xf>
    <xf numFmtId="177" fontId="2" fillId="2" borderId="3" xfId="0" applyNumberFormat="1" applyFont="1" applyFill="1" applyBorder="1" applyAlignment="1">
      <alignment horizontal="center" vertical="center" wrapText="1"/>
    </xf>
    <xf numFmtId="177" fontId="2" fillId="2" borderId="4" xfId="0" applyNumberFormat="1" applyFont="1" applyFill="1" applyBorder="1" applyAlignment="1">
      <alignment horizontal="center" vertical="center" wrapText="1"/>
    </xf>
    <xf numFmtId="0" fontId="1" fillId="2" borderId="2" xfId="4" applyNumberFormat="1" applyFont="1" applyFill="1" applyBorder="1" applyAlignment="1" applyProtection="1">
      <alignment horizontal="center" vertical="center" wrapText="1"/>
    </xf>
    <xf numFmtId="0" fontId="1" fillId="2" borderId="3" xfId="4" applyNumberFormat="1" applyFont="1" applyFill="1" applyBorder="1" applyAlignment="1" applyProtection="1">
      <alignment horizontal="center" vertical="center" wrapText="1"/>
    </xf>
    <xf numFmtId="0" fontId="1" fillId="2" borderId="4" xfId="4" applyNumberFormat="1"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0" fontId="1" fillId="0" borderId="1" xfId="17" applyNumberFormat="1" applyFont="1" applyFill="1" applyBorder="1" applyAlignment="1" applyProtection="1">
      <alignment horizontal="center" vertical="center" wrapText="1"/>
    </xf>
    <xf numFmtId="0" fontId="1" fillId="0" borderId="1" xfId="10" applyNumberFormat="1" applyFont="1" applyFill="1" applyBorder="1" applyAlignment="1">
      <alignment horizontal="center" vertical="center" wrapText="1"/>
    </xf>
    <xf numFmtId="177" fontId="1" fillId="2" borderId="1" xfId="1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5" xfId="10" applyFont="1" applyFill="1" applyBorder="1" applyAlignment="1">
      <alignment horizontal="center" vertical="center" wrapText="1"/>
    </xf>
    <xf numFmtId="0" fontId="1" fillId="2" borderId="6" xfId="10" applyFont="1" applyFill="1" applyBorder="1" applyAlignment="1">
      <alignment horizontal="center" vertical="center" wrapText="1"/>
    </xf>
    <xf numFmtId="0" fontId="1" fillId="2" borderId="7" xfId="10" applyFont="1" applyFill="1" applyBorder="1" applyAlignment="1">
      <alignment horizontal="center" vertical="center" wrapText="1"/>
    </xf>
    <xf numFmtId="0" fontId="1" fillId="0" borderId="1" xfId="10" applyFont="1" applyFill="1" applyBorder="1" applyAlignment="1">
      <alignment horizontal="center" vertical="center" wrapText="1"/>
    </xf>
    <xf numFmtId="0" fontId="1" fillId="2" borderId="0" xfId="4" applyNumberFormat="1" applyFont="1" applyFill="1" applyBorder="1" applyAlignment="1" applyProtection="1">
      <alignment horizontal="center" vertical="center" wrapText="1"/>
    </xf>
    <xf numFmtId="176" fontId="2" fillId="2" borderId="1"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0" borderId="1" xfId="17" applyNumberFormat="1" applyFont="1" applyFill="1" applyBorder="1" applyAlignment="1" applyProtection="1">
      <alignment horizontal="left" vertical="center" wrapText="1"/>
    </xf>
    <xf numFmtId="0" fontId="6" fillId="0" borderId="1" xfId="10" applyFont="1" applyFill="1" applyBorder="1" applyAlignment="1">
      <alignment horizontal="center" vertical="center" wrapText="1"/>
    </xf>
    <xf numFmtId="176" fontId="5" fillId="2" borderId="1" xfId="10" applyNumberFormat="1" applyFont="1" applyFill="1" applyBorder="1" applyAlignment="1">
      <alignment horizontal="left" vertical="center" wrapText="1"/>
    </xf>
    <xf numFmtId="176" fontId="4" fillId="2" borderId="1" xfId="0" applyNumberFormat="1" applyFont="1" applyFill="1" applyBorder="1" applyAlignment="1">
      <alignment horizontal="left" vertical="center" wrapText="1"/>
    </xf>
    <xf numFmtId="0" fontId="6" fillId="0" borderId="1" xfId="17" applyNumberFormat="1" applyFont="1" applyFill="1" applyBorder="1" applyAlignment="1" applyProtection="1">
      <alignment horizontal="center" vertical="center" wrapText="1"/>
    </xf>
    <xf numFmtId="0" fontId="7" fillId="2" borderId="1" xfId="0" applyFont="1" applyFill="1" applyBorder="1" applyAlignment="1">
      <alignment horizontal="left" vertical="center" wrapText="1"/>
    </xf>
    <xf numFmtId="176" fontId="7" fillId="2" borderId="1" xfId="0" applyNumberFormat="1" applyFont="1" applyFill="1" applyBorder="1" applyAlignment="1">
      <alignment horizontal="left" vertical="center" wrapText="1"/>
    </xf>
    <xf numFmtId="176" fontId="8" fillId="2" borderId="1" xfId="10" applyNumberFormat="1" applyFont="1" applyFill="1" applyBorder="1" applyAlignment="1">
      <alignment horizontal="left" vertical="center" wrapText="1"/>
    </xf>
    <xf numFmtId="176" fontId="1" fillId="2" borderId="1" xfId="10" applyNumberFormat="1" applyFont="1" applyFill="1" applyBorder="1" applyAlignment="1">
      <alignment horizontal="center" vertical="center" wrapText="1"/>
    </xf>
    <xf numFmtId="178" fontId="1" fillId="2" borderId="0" xfId="4" applyNumberFormat="1" applyFont="1" applyFill="1" applyBorder="1" applyAlignment="1" applyProtection="1">
      <alignment horizontal="center" vertical="center" wrapText="1"/>
    </xf>
    <xf numFmtId="179" fontId="1" fillId="2" borderId="0" xfId="4" applyNumberFormat="1" applyFont="1" applyFill="1" applyBorder="1" applyAlignment="1" applyProtection="1">
      <alignment horizontal="center" vertical="center" wrapText="1"/>
    </xf>
    <xf numFmtId="179" fontId="1" fillId="2" borderId="1" xfId="4" applyNumberFormat="1" applyFont="1" applyFill="1" applyBorder="1" applyAlignment="1" applyProtection="1">
      <alignment horizontal="center" vertical="center" wrapText="1"/>
    </xf>
    <xf numFmtId="178" fontId="2" fillId="2" borderId="1" xfId="0" applyNumberFormat="1" applyFont="1" applyFill="1" applyBorder="1" applyAlignment="1">
      <alignment horizontal="center" vertical="center" wrapText="1"/>
    </xf>
    <xf numFmtId="177" fontId="2" fillId="2" borderId="1" xfId="4" applyNumberFormat="1" applyFont="1" applyFill="1" applyBorder="1" applyAlignment="1" applyProtection="1">
      <alignment horizontal="center" vertical="center" wrapText="1"/>
    </xf>
    <xf numFmtId="178" fontId="1" fillId="2" borderId="1" xfId="0" applyNumberFormat="1" applyFont="1" applyFill="1" applyBorder="1" applyAlignment="1">
      <alignment horizontal="center" vertical="center" wrapText="1"/>
    </xf>
    <xf numFmtId="177" fontId="1" fillId="2" borderId="1" xfId="4" applyNumberFormat="1" applyFont="1" applyFill="1" applyBorder="1" applyAlignment="1" applyProtection="1">
      <alignment horizontal="center" vertical="center" wrapText="1"/>
    </xf>
    <xf numFmtId="57" fontId="1" fillId="2" borderId="1" xfId="0" applyNumberFormat="1" applyFont="1" applyFill="1" applyBorder="1" applyAlignment="1">
      <alignment horizontal="center" vertical="center" wrapText="1"/>
    </xf>
    <xf numFmtId="178" fontId="1" fillId="0" borderId="1" xfId="10" applyNumberFormat="1" applyFont="1" applyFill="1" applyBorder="1" applyAlignment="1">
      <alignment horizontal="center" vertical="center" wrapText="1"/>
    </xf>
    <xf numFmtId="177" fontId="1" fillId="0" borderId="1" xfId="10" applyNumberFormat="1" applyFont="1" applyFill="1" applyBorder="1" applyAlignment="1">
      <alignment horizontal="center" vertical="center" wrapText="1"/>
    </xf>
    <xf numFmtId="0" fontId="9" fillId="2" borderId="1" xfId="0" applyFont="1" applyFill="1" applyBorder="1" applyAlignment="1">
      <alignment horizontal="justify" vertical="center"/>
    </xf>
    <xf numFmtId="177" fontId="1" fillId="0" borderId="1" xfId="17" applyNumberFormat="1" applyFont="1" applyFill="1" applyBorder="1" applyAlignment="1" applyProtection="1">
      <alignment horizontal="center" vertical="center" wrapText="1"/>
    </xf>
    <xf numFmtId="0" fontId="1" fillId="2" borderId="1" xfId="10" applyFont="1" applyFill="1" applyBorder="1" applyAlignment="1">
      <alignment horizontal="center" vertical="center" wrapText="1"/>
    </xf>
    <xf numFmtId="177" fontId="1" fillId="2" borderId="1" xfId="0" applyNumberFormat="1" applyFont="1" applyFill="1" applyBorder="1" applyAlignment="1">
      <alignment horizontal="left" vertical="center" wrapText="1"/>
    </xf>
    <xf numFmtId="177" fontId="1" fillId="2" borderId="1" xfId="0" applyNumberFormat="1" applyFont="1" applyFill="1" applyBorder="1" applyAlignment="1">
      <alignment horizontal="justify" vertical="center" indent="2"/>
    </xf>
    <xf numFmtId="0" fontId="10" fillId="0" borderId="1" xfId="56" applyFont="1" applyFill="1" applyBorder="1" applyAlignment="1">
      <alignment horizontal="center" vertical="center" wrapText="1"/>
    </xf>
    <xf numFmtId="0" fontId="1" fillId="0" borderId="1" xfId="10" applyFont="1" applyFill="1" applyBorder="1" applyAlignment="1">
      <alignment horizontal="center" vertical="center"/>
    </xf>
  </cellXfs>
  <cellStyles count="60">
    <cellStyle name="常规" xfId="0" builtinId="0"/>
    <cellStyle name="常规_Sheet1" xfId="1"/>
    <cellStyle name="常规 2 2 2" xfId="2"/>
    <cellStyle name="常规 10 2 3 2 2" xfId="3"/>
    <cellStyle name="常规 51" xfId="4"/>
    <cellStyle name="40% - 强调文字颜色 6" xfId="5" builtinId="51"/>
    <cellStyle name="20% - 强调文字颜色 6" xfId="6" builtinId="50"/>
    <cellStyle name="强调文字颜色 6" xfId="7" builtinId="49"/>
    <cellStyle name="40% - 强调文字颜色 5" xfId="8" builtinId="47"/>
    <cellStyle name="20% - 强调文字颜色 5" xfId="9" builtinId="46"/>
    <cellStyle name="常规 10" xfId="10"/>
    <cellStyle name="强调文字颜色 5" xfId="11" builtinId="45"/>
    <cellStyle name="40% - 强调文字颜色 4" xfId="12" builtinId="43"/>
    <cellStyle name="标题 3" xfId="13" builtinId="18"/>
    <cellStyle name="常规_Sheet1 2" xfId="14"/>
    <cellStyle name="解释性文本" xfId="15" builtinId="53"/>
    <cellStyle name="汇总" xfId="16" builtinId="25"/>
    <cellStyle name="常规 51 4" xfId="17"/>
    <cellStyle name="百分比" xfId="18" builtinId="5"/>
    <cellStyle name="千位分隔" xfId="19" builtinId="3"/>
    <cellStyle name="标题 2" xfId="20" builtinId="17"/>
    <cellStyle name="货币[0]" xfId="21" builtinId="7"/>
    <cellStyle name="60% - 强调文字颜色 4" xfId="22" builtinId="44"/>
    <cellStyle name="警告文本" xfId="23" builtinId="11"/>
    <cellStyle name="20% - 强调文字颜色 2" xfId="24" builtinId="34"/>
    <cellStyle name="常规 5" xfId="25"/>
    <cellStyle name="60% - 强调文字颜色 5" xfId="26" builtinId="48"/>
    <cellStyle name="标题 1" xfId="27" builtinId="16"/>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60% - 强调文字颜色 6" xfId="37" builtinId="52"/>
    <cellStyle name="输入" xfId="38" builtinId="20"/>
    <cellStyle name="输出" xfId="39" builtinId="21"/>
    <cellStyle name="检查单元格" xfId="40" builtinId="23"/>
    <cellStyle name="链接单元格" xfId="41" builtinId="24"/>
    <cellStyle name="60% - 强调文字颜色 1" xfId="42" builtinId="32"/>
    <cellStyle name="常规 3" xfId="43"/>
    <cellStyle name="60% - 强调文字颜色 3" xfId="44" builtinId="40"/>
    <cellStyle name="注释" xfId="45" builtinId="10"/>
    <cellStyle name="标题" xfId="46" builtinId="15"/>
    <cellStyle name="好" xfId="47" builtinId="26"/>
    <cellStyle name="标题 4" xfId="48" builtinId="19"/>
    <cellStyle name="强调文字颜色 1" xfId="49" builtinId="29"/>
    <cellStyle name="常规_贫困县涉农资金整合工作示范县统计表12月21日" xfId="50"/>
    <cellStyle name="适中" xfId="51" builtinId="28"/>
    <cellStyle name="20% - 强调文字颜色 1" xfId="52" builtinId="30"/>
    <cellStyle name="差" xfId="53" builtinId="27"/>
    <cellStyle name="强调文字颜色 2" xfId="54" builtinId="33"/>
    <cellStyle name="40% - 强调文字颜色 1" xfId="55" builtinId="31"/>
    <cellStyle name="常规 2" xfId="56"/>
    <cellStyle name="60% - 强调文字颜色 2" xfId="57" builtinId="36"/>
    <cellStyle name="40% - 强调文字颜色 2" xfId="58" builtinId="35"/>
    <cellStyle name="强调文字颜色 3" xfId="5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3"/>
  <sheetViews>
    <sheetView tabSelected="1" zoomScale="55" zoomScaleNormal="55" topLeftCell="A2" workbookViewId="0">
      <pane xSplit="4" ySplit="4" topLeftCell="E6" activePane="bottomRight" state="frozen"/>
      <selection/>
      <selection pane="topRight"/>
      <selection pane="bottomLeft"/>
      <selection pane="bottomRight" activeCell="A42" sqref="$A42:$XFD43"/>
    </sheetView>
  </sheetViews>
  <sheetFormatPr defaultColWidth="9" defaultRowHeight="45" customHeight="1"/>
  <cols>
    <col min="1" max="1" width="8.525" style="4" customWidth="1"/>
    <col min="2" max="2" width="12.3" style="4" customWidth="1"/>
    <col min="3" max="3" width="15.225" style="4" customWidth="1"/>
    <col min="4" max="4" width="8.89166666666667" style="4" customWidth="1"/>
    <col min="5" max="5" width="123.408333333333" style="4" customWidth="1"/>
    <col min="6" max="6" width="8.40833333333333" style="4" customWidth="1"/>
    <col min="7" max="7" width="12.2166666666667" style="4" customWidth="1"/>
    <col min="8" max="8" width="14.3" style="4" customWidth="1"/>
    <col min="9" max="9" width="13.5166666666667" style="5" customWidth="1"/>
    <col min="10" max="10" width="15.5666666666667" style="5" customWidth="1"/>
    <col min="11" max="11" width="27.3166666666667" style="4" customWidth="1"/>
    <col min="12" max="12" width="14.6416666666667" style="6" customWidth="1"/>
    <col min="13" max="14" width="15.175" style="6" customWidth="1"/>
    <col min="15" max="16" width="13.1916666666667" style="6" customWidth="1"/>
    <col min="17" max="17" width="13.275" style="6" customWidth="1"/>
    <col min="18" max="18" width="14.6416666666667" style="6" customWidth="1"/>
    <col min="19" max="20" width="8.56666666666667" style="6" customWidth="1"/>
    <col min="21" max="21" width="10.9416666666667" style="6" customWidth="1"/>
    <col min="22" max="22" width="12" style="7" customWidth="1"/>
    <col min="23" max="16384" width="9" style="1"/>
  </cols>
  <sheetData>
    <row r="1" s="1" customFormat="1" customHeight="1" spans="1:22">
      <c r="A1" s="8" t="s">
        <v>0</v>
      </c>
      <c r="B1" s="8"/>
      <c r="C1" s="8"/>
      <c r="D1" s="4"/>
      <c r="E1" s="4"/>
      <c r="F1" s="4"/>
      <c r="G1" s="4"/>
      <c r="H1" s="4"/>
      <c r="I1" s="5"/>
      <c r="J1" s="5"/>
      <c r="K1" s="4"/>
      <c r="L1" s="6"/>
      <c r="M1" s="6"/>
      <c r="N1" s="6"/>
      <c r="O1" s="6"/>
      <c r="P1" s="6"/>
      <c r="Q1" s="6"/>
      <c r="R1" s="6"/>
      <c r="S1" s="6"/>
      <c r="T1" s="6"/>
      <c r="U1" s="6"/>
      <c r="V1" s="7"/>
    </row>
    <row r="2" s="1" customFormat="1" customHeight="1" spans="1:22">
      <c r="A2" s="9" t="s">
        <v>1</v>
      </c>
      <c r="B2" s="9"/>
      <c r="C2" s="9"/>
      <c r="D2" s="9"/>
      <c r="E2" s="9"/>
      <c r="F2" s="9"/>
      <c r="G2" s="32"/>
      <c r="H2" s="32"/>
      <c r="I2" s="46"/>
      <c r="J2" s="46"/>
      <c r="K2" s="46"/>
      <c r="L2" s="47"/>
      <c r="M2" s="47"/>
      <c r="N2" s="47"/>
      <c r="O2" s="47"/>
      <c r="P2" s="47"/>
      <c r="Q2" s="47"/>
      <c r="R2" s="47"/>
      <c r="S2" s="47"/>
      <c r="T2" s="47"/>
      <c r="U2" s="47"/>
      <c r="V2" s="7"/>
    </row>
    <row r="3" s="1" customFormat="1" customHeight="1" spans="1:22">
      <c r="A3" s="10" t="s">
        <v>2</v>
      </c>
      <c r="B3" s="10"/>
      <c r="C3" s="10"/>
      <c r="D3" s="10"/>
      <c r="E3" s="32"/>
      <c r="F3" s="32"/>
      <c r="G3" s="32"/>
      <c r="H3" s="32"/>
      <c r="I3" s="32"/>
      <c r="J3" s="32"/>
      <c r="K3" s="32"/>
      <c r="L3" s="47"/>
      <c r="M3" s="47"/>
      <c r="N3" s="47"/>
      <c r="O3" s="47"/>
      <c r="P3" s="47"/>
      <c r="Q3" s="47"/>
      <c r="R3" s="47"/>
      <c r="S3" s="47"/>
      <c r="T3" s="47"/>
      <c r="U3" s="47"/>
      <c r="V3" s="7"/>
    </row>
    <row r="4" s="1" customFormat="1" customHeight="1" spans="1:22">
      <c r="A4" s="11" t="s">
        <v>3</v>
      </c>
      <c r="B4" s="11" t="s">
        <v>4</v>
      </c>
      <c r="C4" s="12" t="s">
        <v>5</v>
      </c>
      <c r="D4" s="11" t="s">
        <v>6</v>
      </c>
      <c r="E4" s="11" t="s">
        <v>7</v>
      </c>
      <c r="F4" s="11" t="s">
        <v>8</v>
      </c>
      <c r="G4" s="11" t="s">
        <v>9</v>
      </c>
      <c r="H4" s="11" t="s">
        <v>10</v>
      </c>
      <c r="I4" s="11" t="s">
        <v>11</v>
      </c>
      <c r="J4" s="11" t="s">
        <v>12</v>
      </c>
      <c r="K4" s="11" t="s">
        <v>13</v>
      </c>
      <c r="L4" s="48"/>
      <c r="M4" s="48" t="s">
        <v>14</v>
      </c>
      <c r="N4" s="48"/>
      <c r="O4" s="48"/>
      <c r="P4" s="48"/>
      <c r="Q4" s="48"/>
      <c r="R4" s="48"/>
      <c r="S4" s="48"/>
      <c r="T4" s="48"/>
      <c r="U4" s="48"/>
      <c r="V4" s="19" t="s">
        <v>15</v>
      </c>
    </row>
    <row r="5" s="1" customFormat="1" customHeight="1" spans="1:22">
      <c r="A5" s="11"/>
      <c r="B5" s="11"/>
      <c r="C5" s="12"/>
      <c r="D5" s="11"/>
      <c r="E5" s="11"/>
      <c r="F5" s="11"/>
      <c r="G5" s="11"/>
      <c r="H5" s="11"/>
      <c r="I5" s="11"/>
      <c r="J5" s="11"/>
      <c r="K5" s="11" t="s">
        <v>16</v>
      </c>
      <c r="L5" s="48" t="s">
        <v>17</v>
      </c>
      <c r="M5" s="48" t="s">
        <v>18</v>
      </c>
      <c r="N5" s="48" t="s">
        <v>19</v>
      </c>
      <c r="O5" s="48" t="s">
        <v>20</v>
      </c>
      <c r="P5" s="48" t="s">
        <v>21</v>
      </c>
      <c r="Q5" s="48" t="s">
        <v>22</v>
      </c>
      <c r="R5" s="48" t="s">
        <v>23</v>
      </c>
      <c r="S5" s="48" t="s">
        <v>24</v>
      </c>
      <c r="T5" s="48" t="s">
        <v>25</v>
      </c>
      <c r="U5" s="48" t="s">
        <v>26</v>
      </c>
      <c r="V5" s="19"/>
    </row>
    <row r="6" s="2" customFormat="1" customHeight="1" spans="1:22">
      <c r="A6" s="13" t="s">
        <v>27</v>
      </c>
      <c r="B6" s="14"/>
      <c r="C6" s="14"/>
      <c r="D6" s="15"/>
      <c r="E6" s="33">
        <f>E7+E17+E26+E31+E39+E41</f>
        <v>29</v>
      </c>
      <c r="F6" s="34"/>
      <c r="G6" s="34"/>
      <c r="H6" s="35"/>
      <c r="I6" s="49"/>
      <c r="J6" s="49"/>
      <c r="K6" s="35"/>
      <c r="L6" s="50">
        <f>N6+O6+P6+Q6</f>
        <v>16157.79</v>
      </c>
      <c r="M6" s="34">
        <f>N6+O6+P6+Q6+R6+S6+T6+U6</f>
        <v>16347.79</v>
      </c>
      <c r="N6" s="34">
        <f>N7+N17+N26+N31+N39+N41</f>
        <v>11141</v>
      </c>
      <c r="O6" s="34">
        <f t="shared" ref="O6:U6" si="0">O7+O17+O26+O31+O39+O41</f>
        <v>3589.68</v>
      </c>
      <c r="P6" s="34">
        <f t="shared" si="0"/>
        <v>752.11</v>
      </c>
      <c r="Q6" s="34">
        <f t="shared" si="0"/>
        <v>675</v>
      </c>
      <c r="R6" s="34">
        <f t="shared" si="0"/>
        <v>0</v>
      </c>
      <c r="S6" s="34">
        <f t="shared" si="0"/>
        <v>0</v>
      </c>
      <c r="T6" s="34">
        <f t="shared" si="0"/>
        <v>0</v>
      </c>
      <c r="U6" s="34">
        <f t="shared" si="0"/>
        <v>190</v>
      </c>
      <c r="V6" s="35"/>
    </row>
    <row r="7" customHeight="1" spans="1:22">
      <c r="A7" s="16" t="s">
        <v>28</v>
      </c>
      <c r="B7" s="17"/>
      <c r="C7" s="17"/>
      <c r="D7" s="18"/>
      <c r="E7" s="23">
        <v>9</v>
      </c>
      <c r="F7" s="24"/>
      <c r="G7" s="24"/>
      <c r="H7" s="19"/>
      <c r="I7" s="51"/>
      <c r="J7" s="51"/>
      <c r="K7" s="19"/>
      <c r="L7" s="52">
        <f>N7+O7+P7+Q7</f>
        <v>7182.08</v>
      </c>
      <c r="M7" s="52">
        <f>N7+O7+P7+Q7+R7+S7+T7+U7</f>
        <v>7372.08</v>
      </c>
      <c r="N7" s="24">
        <f>N8+N9+N10+N11+N12+N13+N14+N15+N16</f>
        <v>3988.3984</v>
      </c>
      <c r="O7" s="24">
        <f t="shared" ref="O7:U7" si="1">O8+O9+O10+O11+O12+O13+O14+O15+O16</f>
        <v>1816.0716</v>
      </c>
      <c r="P7" s="24">
        <f t="shared" si="1"/>
        <v>752.11</v>
      </c>
      <c r="Q7" s="24">
        <f t="shared" si="1"/>
        <v>625.5</v>
      </c>
      <c r="R7" s="24">
        <f t="shared" si="1"/>
        <v>0</v>
      </c>
      <c r="S7" s="24">
        <f t="shared" si="1"/>
        <v>0</v>
      </c>
      <c r="T7" s="24">
        <f t="shared" si="1"/>
        <v>0</v>
      </c>
      <c r="U7" s="24">
        <f t="shared" si="1"/>
        <v>190</v>
      </c>
      <c r="V7" s="19"/>
    </row>
    <row r="8" ht="408" customHeight="1" spans="1:22">
      <c r="A8" s="19">
        <v>1</v>
      </c>
      <c r="B8" s="19" t="s">
        <v>29</v>
      </c>
      <c r="C8" s="19" t="s">
        <v>30</v>
      </c>
      <c r="D8" s="19" t="s">
        <v>31</v>
      </c>
      <c r="E8" s="36" t="s">
        <v>32</v>
      </c>
      <c r="F8" s="19" t="s">
        <v>33</v>
      </c>
      <c r="G8" s="19" t="s">
        <v>34</v>
      </c>
      <c r="H8" s="19" t="s">
        <v>35</v>
      </c>
      <c r="I8" s="53">
        <v>45717</v>
      </c>
      <c r="J8" s="53">
        <v>45962</v>
      </c>
      <c r="K8" s="48" t="s">
        <v>36</v>
      </c>
      <c r="L8" s="24">
        <f t="shared" ref="L6:L11" si="2">N8+O8+P8+Q8</f>
        <v>980</v>
      </c>
      <c r="M8" s="24">
        <v>980</v>
      </c>
      <c r="N8" s="24">
        <v>957.5084</v>
      </c>
      <c r="O8" s="24">
        <v>22.4916</v>
      </c>
      <c r="P8" s="24"/>
      <c r="Q8" s="24"/>
      <c r="R8" s="24"/>
      <c r="S8" s="24"/>
      <c r="T8" s="24"/>
      <c r="U8" s="24"/>
      <c r="V8" s="19" t="s">
        <v>37</v>
      </c>
    </row>
    <row r="9" ht="372" customHeight="1" spans="1:22">
      <c r="A9" s="19">
        <v>2</v>
      </c>
      <c r="B9" s="19" t="s">
        <v>29</v>
      </c>
      <c r="C9" s="19" t="s">
        <v>38</v>
      </c>
      <c r="D9" s="19" t="s">
        <v>39</v>
      </c>
      <c r="E9" s="36" t="s">
        <v>40</v>
      </c>
      <c r="F9" s="19" t="s">
        <v>33</v>
      </c>
      <c r="G9" s="19" t="s">
        <v>41</v>
      </c>
      <c r="H9" s="19" t="s">
        <v>42</v>
      </c>
      <c r="I9" s="53">
        <v>45748</v>
      </c>
      <c r="J9" s="53">
        <v>45992</v>
      </c>
      <c r="K9" s="19" t="s">
        <v>43</v>
      </c>
      <c r="L9" s="24">
        <f t="shared" si="2"/>
        <v>1800</v>
      </c>
      <c r="M9" s="24">
        <v>1800</v>
      </c>
      <c r="N9" s="24">
        <v>769.89</v>
      </c>
      <c r="O9" s="24">
        <v>563</v>
      </c>
      <c r="P9" s="24">
        <v>288.11</v>
      </c>
      <c r="Q9" s="24">
        <v>179</v>
      </c>
      <c r="R9" s="24"/>
      <c r="S9" s="24"/>
      <c r="T9" s="24"/>
      <c r="U9" s="24"/>
      <c r="V9" s="19" t="s">
        <v>44</v>
      </c>
    </row>
    <row r="10" ht="284" customHeight="1" spans="1:22">
      <c r="A10" s="19">
        <v>3</v>
      </c>
      <c r="B10" s="19" t="s">
        <v>29</v>
      </c>
      <c r="C10" s="19" t="s">
        <v>45</v>
      </c>
      <c r="D10" s="19" t="s">
        <v>46</v>
      </c>
      <c r="E10" s="36" t="s">
        <v>47</v>
      </c>
      <c r="F10" s="19" t="s">
        <v>33</v>
      </c>
      <c r="G10" s="19" t="s">
        <v>48</v>
      </c>
      <c r="H10" s="19" t="s">
        <v>49</v>
      </c>
      <c r="I10" s="53">
        <v>45717</v>
      </c>
      <c r="J10" s="53">
        <v>45962</v>
      </c>
      <c r="K10" s="19" t="s">
        <v>50</v>
      </c>
      <c r="L10" s="24">
        <f t="shared" si="2"/>
        <v>87</v>
      </c>
      <c r="M10" s="24">
        <v>95</v>
      </c>
      <c r="N10" s="24">
        <v>87</v>
      </c>
      <c r="O10" s="24"/>
      <c r="P10" s="24"/>
      <c r="Q10" s="24"/>
      <c r="R10" s="24"/>
      <c r="S10" s="24"/>
      <c r="T10" s="24"/>
      <c r="U10" s="24">
        <v>8</v>
      </c>
      <c r="V10" s="19" t="s">
        <v>37</v>
      </c>
    </row>
    <row r="11" ht="409" customHeight="1" spans="1:22">
      <c r="A11" s="19">
        <v>4</v>
      </c>
      <c r="B11" s="19" t="s">
        <v>29</v>
      </c>
      <c r="C11" s="19" t="s">
        <v>51</v>
      </c>
      <c r="D11" s="19" t="s">
        <v>52</v>
      </c>
      <c r="E11" s="36" t="s">
        <v>53</v>
      </c>
      <c r="F11" s="19" t="s">
        <v>33</v>
      </c>
      <c r="G11" s="19" t="s">
        <v>54</v>
      </c>
      <c r="H11" s="19" t="s">
        <v>55</v>
      </c>
      <c r="I11" s="53">
        <v>45748</v>
      </c>
      <c r="J11" s="53">
        <v>45992</v>
      </c>
      <c r="K11" s="19" t="s">
        <v>56</v>
      </c>
      <c r="L11" s="24">
        <f t="shared" si="2"/>
        <v>1500</v>
      </c>
      <c r="M11" s="24">
        <v>1500</v>
      </c>
      <c r="N11" s="24">
        <v>262</v>
      </c>
      <c r="O11" s="24">
        <v>374</v>
      </c>
      <c r="P11" s="24">
        <v>464</v>
      </c>
      <c r="Q11" s="24">
        <v>400</v>
      </c>
      <c r="R11" s="24"/>
      <c r="S11" s="24"/>
      <c r="T11" s="24"/>
      <c r="U11" s="24"/>
      <c r="V11" s="19" t="s">
        <v>44</v>
      </c>
    </row>
    <row r="12" ht="230" customHeight="1" spans="1:22">
      <c r="A12" s="19">
        <v>5</v>
      </c>
      <c r="B12" s="19" t="s">
        <v>29</v>
      </c>
      <c r="C12" s="19" t="s">
        <v>57</v>
      </c>
      <c r="D12" s="19" t="s">
        <v>58</v>
      </c>
      <c r="E12" s="36" t="s">
        <v>59</v>
      </c>
      <c r="F12" s="19" t="s">
        <v>33</v>
      </c>
      <c r="G12" s="19" t="s">
        <v>34</v>
      </c>
      <c r="H12" s="19" t="s">
        <v>35</v>
      </c>
      <c r="I12" s="53">
        <v>45717</v>
      </c>
      <c r="J12" s="53">
        <v>45962</v>
      </c>
      <c r="K12" s="19" t="s">
        <v>60</v>
      </c>
      <c r="L12" s="24">
        <v>960</v>
      </c>
      <c r="M12" s="24">
        <v>1056</v>
      </c>
      <c r="N12" s="24">
        <v>464</v>
      </c>
      <c r="O12" s="24">
        <v>449.5</v>
      </c>
      <c r="P12" s="24"/>
      <c r="Q12" s="24">
        <v>46.5</v>
      </c>
      <c r="R12" s="24"/>
      <c r="S12" s="24"/>
      <c r="T12" s="59"/>
      <c r="U12" s="24">
        <v>96</v>
      </c>
      <c r="V12" s="19" t="s">
        <v>37</v>
      </c>
    </row>
    <row r="13" ht="229" customHeight="1" spans="1:22">
      <c r="A13" s="19">
        <v>6</v>
      </c>
      <c r="B13" s="19" t="s">
        <v>29</v>
      </c>
      <c r="C13" s="19" t="s">
        <v>61</v>
      </c>
      <c r="D13" s="19" t="s">
        <v>62</v>
      </c>
      <c r="E13" s="36" t="s">
        <v>63</v>
      </c>
      <c r="F13" s="19" t="s">
        <v>64</v>
      </c>
      <c r="G13" s="19" t="s">
        <v>34</v>
      </c>
      <c r="H13" s="19" t="s">
        <v>35</v>
      </c>
      <c r="I13" s="53">
        <v>45717</v>
      </c>
      <c r="J13" s="53">
        <v>45962</v>
      </c>
      <c r="K13" s="19" t="s">
        <v>65</v>
      </c>
      <c r="L13" s="24">
        <f>N13+O13+P13+Q13</f>
        <v>950</v>
      </c>
      <c r="M13" s="24">
        <v>950</v>
      </c>
      <c r="N13" s="24">
        <v>624</v>
      </c>
      <c r="O13" s="24">
        <v>326</v>
      </c>
      <c r="P13" s="24"/>
      <c r="Q13" s="24"/>
      <c r="R13" s="24"/>
      <c r="S13" s="24"/>
      <c r="T13" s="24"/>
      <c r="U13" s="24"/>
      <c r="V13" s="19" t="s">
        <v>37</v>
      </c>
    </row>
    <row r="14" ht="305" customHeight="1" spans="1:22">
      <c r="A14" s="19">
        <v>7</v>
      </c>
      <c r="B14" s="19" t="s">
        <v>29</v>
      </c>
      <c r="C14" s="19" t="s">
        <v>66</v>
      </c>
      <c r="D14" s="19" t="s">
        <v>58</v>
      </c>
      <c r="E14" s="36" t="s">
        <v>67</v>
      </c>
      <c r="F14" s="19" t="s">
        <v>64</v>
      </c>
      <c r="G14" s="19" t="s">
        <v>34</v>
      </c>
      <c r="H14" s="19" t="s">
        <v>35</v>
      </c>
      <c r="I14" s="53">
        <v>45717</v>
      </c>
      <c r="J14" s="53">
        <v>45962</v>
      </c>
      <c r="K14" s="19" t="s">
        <v>68</v>
      </c>
      <c r="L14" s="24">
        <f>N14+O14+P14+Q14</f>
        <v>774</v>
      </c>
      <c r="M14" s="24">
        <v>860</v>
      </c>
      <c r="N14" s="24">
        <v>774</v>
      </c>
      <c r="O14" s="24"/>
      <c r="P14" s="24"/>
      <c r="Q14" s="24"/>
      <c r="R14" s="24"/>
      <c r="S14" s="24"/>
      <c r="T14" s="24"/>
      <c r="U14" s="24">
        <v>86</v>
      </c>
      <c r="V14" s="19" t="s">
        <v>37</v>
      </c>
    </row>
    <row r="15" ht="215" customHeight="1" spans="1:22">
      <c r="A15" s="19">
        <v>8</v>
      </c>
      <c r="B15" s="20" t="s">
        <v>29</v>
      </c>
      <c r="C15" s="21" t="s">
        <v>69</v>
      </c>
      <c r="D15" s="20" t="s">
        <v>70</v>
      </c>
      <c r="E15" s="37" t="s">
        <v>71</v>
      </c>
      <c r="F15" s="38" t="s">
        <v>33</v>
      </c>
      <c r="G15" s="31" t="s">
        <v>72</v>
      </c>
      <c r="H15" s="31" t="s">
        <v>35</v>
      </c>
      <c r="I15" s="54">
        <v>45839</v>
      </c>
      <c r="J15" s="54">
        <v>45992</v>
      </c>
      <c r="K15" s="31" t="s">
        <v>73</v>
      </c>
      <c r="L15" s="55">
        <v>111.08</v>
      </c>
      <c r="M15" s="55">
        <v>111.08</v>
      </c>
      <c r="N15" s="55">
        <v>50</v>
      </c>
      <c r="O15" s="55">
        <v>61.08</v>
      </c>
      <c r="P15" s="55"/>
      <c r="Q15" s="55"/>
      <c r="R15" s="55"/>
      <c r="S15" s="55"/>
      <c r="T15" s="55"/>
      <c r="U15" s="55"/>
      <c r="V15" s="61" t="s">
        <v>44</v>
      </c>
    </row>
    <row r="16" ht="336" customHeight="1" spans="1:22">
      <c r="A16" s="19">
        <v>9</v>
      </c>
      <c r="B16" s="22" t="s">
        <v>29</v>
      </c>
      <c r="C16" s="22" t="s">
        <v>74</v>
      </c>
      <c r="D16" s="22" t="s">
        <v>29</v>
      </c>
      <c r="E16" s="39" t="s">
        <v>75</v>
      </c>
      <c r="F16" s="38" t="s">
        <v>33</v>
      </c>
      <c r="G16" s="31" t="s">
        <v>76</v>
      </c>
      <c r="H16" s="31" t="s">
        <v>77</v>
      </c>
      <c r="I16" s="54">
        <v>45839</v>
      </c>
      <c r="J16" s="54">
        <v>45962</v>
      </c>
      <c r="K16" s="31" t="s">
        <v>78</v>
      </c>
      <c r="L16" s="55">
        <v>20</v>
      </c>
      <c r="M16" s="55">
        <v>20</v>
      </c>
      <c r="N16" s="55"/>
      <c r="O16" s="55">
        <v>20</v>
      </c>
      <c r="P16" s="55"/>
      <c r="Q16" s="55"/>
      <c r="R16" s="55"/>
      <c r="S16" s="55"/>
      <c r="T16" s="55"/>
      <c r="U16" s="55"/>
      <c r="V16" s="61" t="s">
        <v>37</v>
      </c>
    </row>
    <row r="17" customHeight="1" spans="1:22">
      <c r="A17" s="23" t="s">
        <v>79</v>
      </c>
      <c r="B17" s="24"/>
      <c r="C17" s="24"/>
      <c r="D17" s="24"/>
      <c r="E17" s="23">
        <v>6</v>
      </c>
      <c r="F17" s="24"/>
      <c r="G17" s="24"/>
      <c r="H17" s="19"/>
      <c r="I17" s="51"/>
      <c r="J17" s="51"/>
      <c r="K17" s="19"/>
      <c r="L17" s="52">
        <f>N17+O17+P17+Q17</f>
        <v>1951.8842</v>
      </c>
      <c r="M17" s="52">
        <f>N17+O17+P17+Q17+R17+S17+T17+U17</f>
        <v>1951.8842</v>
      </c>
      <c r="N17" s="24">
        <f>SUM(N18+N24)</f>
        <v>1281</v>
      </c>
      <c r="O17" s="24">
        <f t="shared" ref="M17:O17" si="3">SUM(O18+O24)</f>
        <v>670.8842</v>
      </c>
      <c r="P17" s="24"/>
      <c r="Q17" s="24"/>
      <c r="R17" s="24"/>
      <c r="S17" s="24"/>
      <c r="T17" s="59"/>
      <c r="U17" s="24"/>
      <c r="V17" s="19"/>
    </row>
    <row r="18" customHeight="1" spans="1:22">
      <c r="A18" s="23" t="s">
        <v>80</v>
      </c>
      <c r="B18" s="23"/>
      <c r="C18" s="23"/>
      <c r="D18" s="23"/>
      <c r="E18" s="23">
        <v>5</v>
      </c>
      <c r="F18" s="24"/>
      <c r="G18" s="24"/>
      <c r="H18" s="19"/>
      <c r="I18" s="51"/>
      <c r="J18" s="51"/>
      <c r="K18" s="19"/>
      <c r="L18" s="24">
        <f>N18+O18+P18+Q18</f>
        <v>761.8842</v>
      </c>
      <c r="M18" s="24">
        <f>M19+M20+M21+M22+M23</f>
        <v>761.8842</v>
      </c>
      <c r="N18" s="24">
        <f>N19+N20+N21+N22+N23</f>
        <v>181</v>
      </c>
      <c r="O18" s="24">
        <f>O19+O20+O21+O22+O23</f>
        <v>580.8842</v>
      </c>
      <c r="P18" s="24"/>
      <c r="Q18" s="24"/>
      <c r="R18" s="24"/>
      <c r="S18" s="24"/>
      <c r="T18" s="59"/>
      <c r="U18" s="24"/>
      <c r="V18" s="19"/>
    </row>
    <row r="19" ht="272" customHeight="1" spans="1:22">
      <c r="A19" s="23">
        <v>1</v>
      </c>
      <c r="B19" s="24" t="s">
        <v>29</v>
      </c>
      <c r="C19" s="24" t="s">
        <v>81</v>
      </c>
      <c r="D19" s="24" t="s">
        <v>82</v>
      </c>
      <c r="E19" s="40" t="s">
        <v>83</v>
      </c>
      <c r="F19" s="24" t="s">
        <v>33</v>
      </c>
      <c r="G19" s="24" t="s">
        <v>34</v>
      </c>
      <c r="H19" s="19" t="s">
        <v>35</v>
      </c>
      <c r="I19" s="53">
        <v>45717</v>
      </c>
      <c r="J19" s="53">
        <v>45962</v>
      </c>
      <c r="K19" s="56" t="s">
        <v>84</v>
      </c>
      <c r="L19" s="24">
        <f>N19+O19+P19+Q19</f>
        <v>53.0142</v>
      </c>
      <c r="M19" s="24">
        <v>53.0142</v>
      </c>
      <c r="N19" s="24"/>
      <c r="O19" s="24">
        <v>53.0142</v>
      </c>
      <c r="P19" s="24"/>
      <c r="Q19" s="24"/>
      <c r="R19" s="24"/>
      <c r="S19" s="24"/>
      <c r="T19" s="59"/>
      <c r="U19" s="24"/>
      <c r="V19" s="19" t="s">
        <v>37</v>
      </c>
    </row>
    <row r="20" ht="244" customHeight="1" spans="1:22">
      <c r="A20" s="23">
        <v>2</v>
      </c>
      <c r="B20" s="24" t="s">
        <v>29</v>
      </c>
      <c r="C20" s="24" t="s">
        <v>85</v>
      </c>
      <c r="D20" s="24" t="s">
        <v>86</v>
      </c>
      <c r="E20" s="40" t="s">
        <v>87</v>
      </c>
      <c r="F20" s="24" t="s">
        <v>33</v>
      </c>
      <c r="G20" s="24" t="s">
        <v>34</v>
      </c>
      <c r="H20" s="19" t="s">
        <v>35</v>
      </c>
      <c r="I20" s="53">
        <v>45717</v>
      </c>
      <c r="J20" s="53">
        <v>45962</v>
      </c>
      <c r="K20" s="56" t="s">
        <v>88</v>
      </c>
      <c r="L20" s="24">
        <f>N20+O20+P20+Q20</f>
        <v>90.68</v>
      </c>
      <c r="M20" s="24">
        <v>90.68</v>
      </c>
      <c r="N20" s="24"/>
      <c r="O20" s="24">
        <v>90.68</v>
      </c>
      <c r="P20" s="24"/>
      <c r="Q20" s="24"/>
      <c r="R20" s="24"/>
      <c r="S20" s="24"/>
      <c r="T20" s="59"/>
      <c r="U20" s="24"/>
      <c r="V20" s="19" t="s">
        <v>37</v>
      </c>
    </row>
    <row r="21" ht="162" customHeight="1" spans="1:22">
      <c r="A21" s="23">
        <v>3</v>
      </c>
      <c r="B21" s="20" t="s">
        <v>89</v>
      </c>
      <c r="C21" s="21" t="s">
        <v>90</v>
      </c>
      <c r="D21" s="20" t="s">
        <v>91</v>
      </c>
      <c r="E21" s="37" t="s">
        <v>92</v>
      </c>
      <c r="F21" s="41" t="s">
        <v>33</v>
      </c>
      <c r="G21" s="20" t="s">
        <v>48</v>
      </c>
      <c r="H21" s="31" t="s">
        <v>49</v>
      </c>
      <c r="I21" s="54">
        <v>45839</v>
      </c>
      <c r="J21" s="54">
        <v>45992</v>
      </c>
      <c r="K21" s="31" t="s">
        <v>93</v>
      </c>
      <c r="L21" s="57">
        <v>244.75</v>
      </c>
      <c r="M21" s="57">
        <v>244.75</v>
      </c>
      <c r="N21" s="55">
        <v>74.75</v>
      </c>
      <c r="O21" s="55">
        <v>170</v>
      </c>
      <c r="P21" s="55"/>
      <c r="Q21" s="55"/>
      <c r="R21" s="55"/>
      <c r="S21" s="55"/>
      <c r="T21" s="55"/>
      <c r="U21" s="55"/>
      <c r="V21" s="61" t="s">
        <v>44</v>
      </c>
    </row>
    <row r="22" ht="162" customHeight="1" spans="1:22">
      <c r="A22" s="23">
        <v>4</v>
      </c>
      <c r="B22" s="20" t="s">
        <v>29</v>
      </c>
      <c r="C22" s="21" t="s">
        <v>94</v>
      </c>
      <c r="D22" s="20" t="s">
        <v>95</v>
      </c>
      <c r="E22" s="37" t="s">
        <v>96</v>
      </c>
      <c r="F22" s="41" t="s">
        <v>33</v>
      </c>
      <c r="G22" s="20" t="s">
        <v>97</v>
      </c>
      <c r="H22" s="31" t="s">
        <v>98</v>
      </c>
      <c r="I22" s="54">
        <v>45839</v>
      </c>
      <c r="J22" s="54">
        <v>45992</v>
      </c>
      <c r="K22" s="31" t="s">
        <v>99</v>
      </c>
      <c r="L22" s="57">
        <v>157.07</v>
      </c>
      <c r="M22" s="57">
        <v>157.07</v>
      </c>
      <c r="N22" s="55">
        <v>56</v>
      </c>
      <c r="O22" s="55">
        <v>101.07</v>
      </c>
      <c r="P22" s="55"/>
      <c r="Q22" s="55"/>
      <c r="R22" s="55"/>
      <c r="S22" s="55"/>
      <c r="T22" s="55"/>
      <c r="U22" s="55"/>
      <c r="V22" s="61" t="s">
        <v>44</v>
      </c>
    </row>
    <row r="23" ht="181" customHeight="1" spans="1:22">
      <c r="A23" s="23">
        <v>5</v>
      </c>
      <c r="B23" s="20" t="s">
        <v>29</v>
      </c>
      <c r="C23" s="21" t="s">
        <v>100</v>
      </c>
      <c r="D23" s="20" t="s">
        <v>101</v>
      </c>
      <c r="E23" s="37" t="s">
        <v>102</v>
      </c>
      <c r="F23" s="41" t="s">
        <v>33</v>
      </c>
      <c r="G23" s="20" t="s">
        <v>72</v>
      </c>
      <c r="H23" s="31" t="s">
        <v>35</v>
      </c>
      <c r="I23" s="54">
        <v>45839</v>
      </c>
      <c r="J23" s="54">
        <v>45992</v>
      </c>
      <c r="K23" s="31" t="s">
        <v>103</v>
      </c>
      <c r="L23" s="57">
        <v>216.37</v>
      </c>
      <c r="M23" s="57">
        <v>216.37</v>
      </c>
      <c r="N23" s="55">
        <v>50.25</v>
      </c>
      <c r="O23" s="55">
        <v>166.12</v>
      </c>
      <c r="P23" s="55"/>
      <c r="Q23" s="55"/>
      <c r="R23" s="55"/>
      <c r="S23" s="55"/>
      <c r="T23" s="55"/>
      <c r="U23" s="55"/>
      <c r="V23" s="61" t="s">
        <v>44</v>
      </c>
    </row>
    <row r="24" customHeight="1" spans="1:22">
      <c r="A24" s="23" t="s">
        <v>104</v>
      </c>
      <c r="B24" s="24"/>
      <c r="C24" s="24"/>
      <c r="D24" s="24"/>
      <c r="E24" s="23">
        <v>1</v>
      </c>
      <c r="F24" s="24"/>
      <c r="G24" s="24"/>
      <c r="H24" s="19"/>
      <c r="I24" s="51"/>
      <c r="J24" s="51"/>
      <c r="K24" s="19"/>
      <c r="L24" s="24">
        <f t="shared" ref="L24:L36" si="4">N24+O24+P24+Q24</f>
        <v>1190</v>
      </c>
      <c r="M24" s="24">
        <v>1190</v>
      </c>
      <c r="N24" s="24">
        <v>1100</v>
      </c>
      <c r="O24" s="24">
        <v>90</v>
      </c>
      <c r="P24" s="24"/>
      <c r="Q24" s="24"/>
      <c r="R24" s="24"/>
      <c r="S24" s="24"/>
      <c r="T24" s="59"/>
      <c r="U24" s="59"/>
      <c r="V24" s="19"/>
    </row>
    <row r="25" ht="200" customHeight="1" spans="1:22">
      <c r="A25" s="19">
        <v>1</v>
      </c>
      <c r="B25" s="19" t="s">
        <v>29</v>
      </c>
      <c r="C25" s="19" t="s">
        <v>105</v>
      </c>
      <c r="D25" s="19" t="s">
        <v>106</v>
      </c>
      <c r="E25" s="42" t="s">
        <v>107</v>
      </c>
      <c r="F25" s="19" t="s">
        <v>108</v>
      </c>
      <c r="G25" s="19" t="s">
        <v>109</v>
      </c>
      <c r="H25" s="19" t="s">
        <v>110</v>
      </c>
      <c r="I25" s="53">
        <v>45717</v>
      </c>
      <c r="J25" s="53">
        <v>45962</v>
      </c>
      <c r="K25" s="19" t="s">
        <v>111</v>
      </c>
      <c r="L25" s="24">
        <f t="shared" si="4"/>
        <v>1190</v>
      </c>
      <c r="M25" s="24">
        <v>1190</v>
      </c>
      <c r="N25" s="24">
        <v>1100</v>
      </c>
      <c r="O25" s="24">
        <v>90</v>
      </c>
      <c r="P25" s="24"/>
      <c r="Q25" s="24"/>
      <c r="R25" s="24"/>
      <c r="S25" s="24"/>
      <c r="T25" s="24"/>
      <c r="U25" s="24"/>
      <c r="V25" s="19" t="s">
        <v>37</v>
      </c>
    </row>
    <row r="26" customHeight="1" spans="1:22">
      <c r="A26" s="16" t="s">
        <v>112</v>
      </c>
      <c r="B26" s="17"/>
      <c r="C26" s="17"/>
      <c r="D26" s="18"/>
      <c r="E26" s="23">
        <v>4</v>
      </c>
      <c r="F26" s="19"/>
      <c r="G26" s="19"/>
      <c r="H26" s="19"/>
      <c r="I26" s="51"/>
      <c r="J26" s="51"/>
      <c r="K26" s="19"/>
      <c r="L26" s="52">
        <f t="shared" si="4"/>
        <v>4401.42</v>
      </c>
      <c r="M26" s="52">
        <f>N26+O26+P26+Q26+R26+S26+T26+U26</f>
        <v>4401.42</v>
      </c>
      <c r="N26" s="24">
        <f t="shared" ref="M26:O26" si="5">SUM(N27:N30)</f>
        <v>3591.6058</v>
      </c>
      <c r="O26" s="24">
        <f t="shared" si="5"/>
        <v>809.8142</v>
      </c>
      <c r="P26" s="24"/>
      <c r="Q26" s="24"/>
      <c r="R26" s="24"/>
      <c r="S26" s="24"/>
      <c r="T26" s="59"/>
      <c r="U26" s="59"/>
      <c r="V26" s="19"/>
    </row>
    <row r="27" ht="274" customHeight="1" spans="1:22">
      <c r="A27" s="19">
        <v>1</v>
      </c>
      <c r="B27" s="19" t="s">
        <v>29</v>
      </c>
      <c r="C27" s="19" t="s">
        <v>113</v>
      </c>
      <c r="D27" s="19" t="s">
        <v>114</v>
      </c>
      <c r="E27" s="42" t="s">
        <v>115</v>
      </c>
      <c r="F27" s="19" t="s">
        <v>33</v>
      </c>
      <c r="G27" s="19" t="s">
        <v>34</v>
      </c>
      <c r="H27" s="19" t="s">
        <v>35</v>
      </c>
      <c r="I27" s="53">
        <v>45717</v>
      </c>
      <c r="J27" s="53">
        <v>45962</v>
      </c>
      <c r="K27" s="19" t="s">
        <v>116</v>
      </c>
      <c r="L27" s="24">
        <f t="shared" si="4"/>
        <v>1035.17</v>
      </c>
      <c r="M27" s="24">
        <v>1035.17</v>
      </c>
      <c r="N27" s="24">
        <v>900</v>
      </c>
      <c r="O27" s="24">
        <v>135.17</v>
      </c>
      <c r="P27" s="24"/>
      <c r="Q27" s="24"/>
      <c r="R27" s="24"/>
      <c r="S27" s="24"/>
      <c r="T27" s="24"/>
      <c r="U27" s="24"/>
      <c r="V27" s="19" t="s">
        <v>37</v>
      </c>
    </row>
    <row r="28" ht="201" customHeight="1" spans="1:22">
      <c r="A28" s="19">
        <v>2</v>
      </c>
      <c r="B28" s="19" t="s">
        <v>29</v>
      </c>
      <c r="C28" s="19" t="s">
        <v>117</v>
      </c>
      <c r="D28" s="19" t="s">
        <v>118</v>
      </c>
      <c r="E28" s="42" t="s">
        <v>119</v>
      </c>
      <c r="F28" s="19" t="s">
        <v>33</v>
      </c>
      <c r="G28" s="19" t="s">
        <v>34</v>
      </c>
      <c r="H28" s="19" t="s">
        <v>35</v>
      </c>
      <c r="I28" s="53">
        <v>45717</v>
      </c>
      <c r="J28" s="53">
        <v>45962</v>
      </c>
      <c r="K28" s="19" t="s">
        <v>120</v>
      </c>
      <c r="L28" s="24">
        <f t="shared" si="4"/>
        <v>976.25</v>
      </c>
      <c r="M28" s="24">
        <v>976.25</v>
      </c>
      <c r="N28" s="24">
        <v>901.6058</v>
      </c>
      <c r="O28" s="24">
        <v>74.6442</v>
      </c>
      <c r="P28" s="24"/>
      <c r="Q28" s="24"/>
      <c r="R28" s="24"/>
      <c r="S28" s="24"/>
      <c r="T28" s="24"/>
      <c r="U28" s="24"/>
      <c r="V28" s="19" t="s">
        <v>37</v>
      </c>
    </row>
    <row r="29" ht="241" customHeight="1" spans="1:22">
      <c r="A29" s="19">
        <v>3</v>
      </c>
      <c r="B29" s="19" t="s">
        <v>29</v>
      </c>
      <c r="C29" s="19" t="s">
        <v>121</v>
      </c>
      <c r="D29" s="19" t="s">
        <v>122</v>
      </c>
      <c r="E29" s="42" t="s">
        <v>123</v>
      </c>
      <c r="F29" s="19" t="s">
        <v>33</v>
      </c>
      <c r="G29" s="19" t="s">
        <v>34</v>
      </c>
      <c r="H29" s="19" t="s">
        <v>35</v>
      </c>
      <c r="I29" s="53">
        <v>45717</v>
      </c>
      <c r="J29" s="53">
        <v>45962</v>
      </c>
      <c r="K29" s="19" t="s">
        <v>124</v>
      </c>
      <c r="L29" s="24">
        <f t="shared" si="4"/>
        <v>2100</v>
      </c>
      <c r="M29" s="24">
        <v>2100</v>
      </c>
      <c r="N29" s="24">
        <v>1500</v>
      </c>
      <c r="O29" s="24">
        <v>600</v>
      </c>
      <c r="P29" s="24"/>
      <c r="Q29" s="24"/>
      <c r="R29" s="24"/>
      <c r="S29" s="24"/>
      <c r="T29" s="24"/>
      <c r="U29" s="24"/>
      <c r="V29" s="19" t="s">
        <v>37</v>
      </c>
    </row>
    <row r="30" ht="190" customHeight="1" spans="1:22">
      <c r="A30" s="19">
        <v>4</v>
      </c>
      <c r="B30" s="19" t="s">
        <v>29</v>
      </c>
      <c r="C30" s="19" t="s">
        <v>125</v>
      </c>
      <c r="D30" s="19" t="s">
        <v>126</v>
      </c>
      <c r="E30" s="42" t="s">
        <v>127</v>
      </c>
      <c r="F30" s="19" t="s">
        <v>33</v>
      </c>
      <c r="G30" s="19" t="s">
        <v>34</v>
      </c>
      <c r="H30" s="19" t="s">
        <v>35</v>
      </c>
      <c r="I30" s="53">
        <v>45717</v>
      </c>
      <c r="J30" s="53">
        <v>45962</v>
      </c>
      <c r="K30" s="19" t="s">
        <v>128</v>
      </c>
      <c r="L30" s="24">
        <f t="shared" si="4"/>
        <v>290</v>
      </c>
      <c r="M30" s="24">
        <v>290</v>
      </c>
      <c r="N30" s="24">
        <v>290</v>
      </c>
      <c r="O30" s="24"/>
      <c r="P30" s="24"/>
      <c r="Q30" s="24"/>
      <c r="R30" s="24"/>
      <c r="S30" s="24"/>
      <c r="T30" s="59"/>
      <c r="U30" s="24"/>
      <c r="V30" s="19" t="s">
        <v>37</v>
      </c>
    </row>
    <row r="31" customHeight="1" spans="1:23">
      <c r="A31" s="16" t="s">
        <v>129</v>
      </c>
      <c r="B31" s="17"/>
      <c r="C31" s="17"/>
      <c r="D31" s="18"/>
      <c r="E31" s="23">
        <v>7</v>
      </c>
      <c r="F31" s="19"/>
      <c r="G31" s="19"/>
      <c r="H31" s="19"/>
      <c r="I31" s="51"/>
      <c r="J31" s="51"/>
      <c r="K31" s="19"/>
      <c r="L31" s="52">
        <f t="shared" si="4"/>
        <v>2158.6</v>
      </c>
      <c r="M31" s="52">
        <f>N31+O31+P31+Q31+R31+S31+T31+U31</f>
        <v>2158.6</v>
      </c>
      <c r="N31" s="24">
        <f>N32+N33+N34+N35+N36+N37+N38</f>
        <v>1855.25</v>
      </c>
      <c r="O31" s="24">
        <f t="shared" ref="O31:U31" si="6">O32+O33+O34+O35+O36+O37+O38</f>
        <v>253.85</v>
      </c>
      <c r="P31" s="24">
        <f t="shared" si="6"/>
        <v>0</v>
      </c>
      <c r="Q31" s="24">
        <f t="shared" si="6"/>
        <v>49.5</v>
      </c>
      <c r="R31" s="24">
        <f t="shared" si="6"/>
        <v>0</v>
      </c>
      <c r="S31" s="24">
        <f t="shared" si="6"/>
        <v>0</v>
      </c>
      <c r="T31" s="24">
        <f t="shared" si="6"/>
        <v>0</v>
      </c>
      <c r="U31" s="24">
        <f t="shared" si="6"/>
        <v>0</v>
      </c>
      <c r="V31" s="19"/>
      <c r="W31" s="3"/>
    </row>
    <row r="32" ht="257" customHeight="1" spans="1:22">
      <c r="A32" s="19">
        <v>1</v>
      </c>
      <c r="B32" s="19" t="s">
        <v>29</v>
      </c>
      <c r="C32" s="19" t="s">
        <v>130</v>
      </c>
      <c r="D32" s="19" t="s">
        <v>131</v>
      </c>
      <c r="E32" s="42" t="s">
        <v>132</v>
      </c>
      <c r="F32" s="19" t="s">
        <v>33</v>
      </c>
      <c r="G32" s="19" t="s">
        <v>133</v>
      </c>
      <c r="H32" s="19" t="s">
        <v>134</v>
      </c>
      <c r="I32" s="53">
        <v>45717</v>
      </c>
      <c r="J32" s="53">
        <v>45962</v>
      </c>
      <c r="K32" s="19" t="s">
        <v>135</v>
      </c>
      <c r="L32" s="24">
        <f t="shared" si="4"/>
        <v>260</v>
      </c>
      <c r="M32" s="24">
        <v>260</v>
      </c>
      <c r="N32" s="24">
        <v>260</v>
      </c>
      <c r="O32" s="24"/>
      <c r="P32" s="24"/>
      <c r="Q32" s="24"/>
      <c r="R32" s="24"/>
      <c r="S32" s="24"/>
      <c r="T32" s="60"/>
      <c r="U32" s="24"/>
      <c r="V32" s="19" t="s">
        <v>37</v>
      </c>
    </row>
    <row r="33" ht="256" customHeight="1" spans="1:22">
      <c r="A33" s="19">
        <v>2</v>
      </c>
      <c r="B33" s="19" t="s">
        <v>29</v>
      </c>
      <c r="C33" s="19" t="s">
        <v>136</v>
      </c>
      <c r="D33" s="19" t="s">
        <v>137</v>
      </c>
      <c r="E33" s="42" t="s">
        <v>138</v>
      </c>
      <c r="F33" s="19" t="s">
        <v>33</v>
      </c>
      <c r="G33" s="19" t="s">
        <v>133</v>
      </c>
      <c r="H33" s="19" t="s">
        <v>134</v>
      </c>
      <c r="I33" s="53">
        <v>45717</v>
      </c>
      <c r="J33" s="53">
        <v>45962</v>
      </c>
      <c r="K33" s="19" t="s">
        <v>139</v>
      </c>
      <c r="L33" s="24">
        <f t="shared" si="4"/>
        <v>320</v>
      </c>
      <c r="M33" s="24">
        <v>320</v>
      </c>
      <c r="N33" s="24">
        <v>320</v>
      </c>
      <c r="O33" s="24"/>
      <c r="P33" s="24"/>
      <c r="Q33" s="24"/>
      <c r="R33" s="24"/>
      <c r="S33" s="24"/>
      <c r="T33" s="60"/>
      <c r="U33" s="24"/>
      <c r="V33" s="19" t="s">
        <v>37</v>
      </c>
    </row>
    <row r="34" ht="257" customHeight="1" spans="1:22">
      <c r="A34" s="19">
        <v>3</v>
      </c>
      <c r="B34" s="19" t="s">
        <v>29</v>
      </c>
      <c r="C34" s="19" t="s">
        <v>140</v>
      </c>
      <c r="D34" s="19" t="s">
        <v>141</v>
      </c>
      <c r="E34" s="42" t="s">
        <v>142</v>
      </c>
      <c r="F34" s="19" t="s">
        <v>33</v>
      </c>
      <c r="G34" s="19" t="s">
        <v>133</v>
      </c>
      <c r="H34" s="19" t="s">
        <v>134</v>
      </c>
      <c r="I34" s="53">
        <v>45717</v>
      </c>
      <c r="J34" s="53">
        <v>45962</v>
      </c>
      <c r="K34" s="19" t="s">
        <v>143</v>
      </c>
      <c r="L34" s="24">
        <f t="shared" si="4"/>
        <v>380</v>
      </c>
      <c r="M34" s="24">
        <v>380</v>
      </c>
      <c r="N34" s="24">
        <v>380</v>
      </c>
      <c r="O34" s="24"/>
      <c r="P34" s="24"/>
      <c r="Q34" s="24"/>
      <c r="R34" s="24"/>
      <c r="S34" s="24"/>
      <c r="T34" s="60"/>
      <c r="U34" s="24"/>
      <c r="V34" s="19" t="s">
        <v>37</v>
      </c>
    </row>
    <row r="35" s="3" customFormat="1" ht="253" customHeight="1" spans="1:22">
      <c r="A35" s="25">
        <v>4</v>
      </c>
      <c r="B35" s="19" t="s">
        <v>29</v>
      </c>
      <c r="C35" s="19" t="s">
        <v>144</v>
      </c>
      <c r="D35" s="19" t="s">
        <v>145</v>
      </c>
      <c r="E35" s="43" t="s">
        <v>146</v>
      </c>
      <c r="F35" s="19" t="s">
        <v>33</v>
      </c>
      <c r="G35" s="19" t="s">
        <v>133</v>
      </c>
      <c r="H35" s="19" t="s">
        <v>134</v>
      </c>
      <c r="I35" s="53">
        <v>45717</v>
      </c>
      <c r="J35" s="53">
        <v>45962</v>
      </c>
      <c r="K35" s="19" t="s">
        <v>147</v>
      </c>
      <c r="L35" s="24">
        <v>361</v>
      </c>
      <c r="M35" s="24">
        <v>361</v>
      </c>
      <c r="N35" s="24">
        <v>361</v>
      </c>
      <c r="O35" s="24"/>
      <c r="P35" s="24"/>
      <c r="Q35" s="24"/>
      <c r="R35" s="24"/>
      <c r="S35" s="24"/>
      <c r="T35" s="59"/>
      <c r="U35" s="59"/>
      <c r="V35" s="19" t="s">
        <v>37</v>
      </c>
    </row>
    <row r="36" s="3" customFormat="1" ht="261" customHeight="1" spans="1:22">
      <c r="A36" s="19">
        <v>5</v>
      </c>
      <c r="B36" s="19" t="s">
        <v>29</v>
      </c>
      <c r="C36" s="19" t="s">
        <v>148</v>
      </c>
      <c r="D36" s="19"/>
      <c r="E36" s="43" t="s">
        <v>149</v>
      </c>
      <c r="F36" s="19"/>
      <c r="G36" s="19" t="s">
        <v>133</v>
      </c>
      <c r="H36" s="19" t="s">
        <v>134</v>
      </c>
      <c r="I36" s="53">
        <v>45717</v>
      </c>
      <c r="J36" s="53">
        <v>45962</v>
      </c>
      <c r="K36" s="19" t="s">
        <v>150</v>
      </c>
      <c r="L36" s="24">
        <v>373</v>
      </c>
      <c r="M36" s="24">
        <v>373</v>
      </c>
      <c r="N36" s="24">
        <v>373</v>
      </c>
      <c r="O36" s="24"/>
      <c r="P36" s="24"/>
      <c r="Q36" s="24"/>
      <c r="R36" s="24"/>
      <c r="S36" s="24"/>
      <c r="T36" s="59"/>
      <c r="U36" s="59"/>
      <c r="V36" s="19" t="s">
        <v>37</v>
      </c>
    </row>
    <row r="37" customFormat="1" ht="145" customHeight="1" spans="1:22">
      <c r="A37" s="19">
        <v>6</v>
      </c>
      <c r="B37" s="19" t="s">
        <v>29</v>
      </c>
      <c r="C37" s="19" t="s">
        <v>151</v>
      </c>
      <c r="D37" s="19" t="s">
        <v>29</v>
      </c>
      <c r="E37" s="36" t="s">
        <v>152</v>
      </c>
      <c r="F37" s="19" t="s">
        <v>33</v>
      </c>
      <c r="G37" s="19" t="s">
        <v>34</v>
      </c>
      <c r="H37" s="19" t="s">
        <v>35</v>
      </c>
      <c r="I37" s="53">
        <v>45717</v>
      </c>
      <c r="J37" s="53">
        <v>45962</v>
      </c>
      <c r="K37" s="19" t="s">
        <v>153</v>
      </c>
      <c r="L37" s="24">
        <f>N37+O37+P37+Q37</f>
        <v>436.25</v>
      </c>
      <c r="M37" s="24">
        <v>436.25</v>
      </c>
      <c r="N37" s="24">
        <v>161.25</v>
      </c>
      <c r="O37" s="24">
        <v>225.5</v>
      </c>
      <c r="P37" s="24"/>
      <c r="Q37" s="24">
        <v>49.5</v>
      </c>
      <c r="R37" s="24"/>
      <c r="S37" s="24"/>
      <c r="T37" s="59"/>
      <c r="U37" s="24"/>
      <c r="V37" s="19" t="s">
        <v>37</v>
      </c>
    </row>
    <row r="38" customFormat="1" ht="135" customHeight="1" spans="1:22">
      <c r="A38" s="19">
        <v>7</v>
      </c>
      <c r="B38" s="22" t="s">
        <v>29</v>
      </c>
      <c r="C38" s="22" t="s">
        <v>154</v>
      </c>
      <c r="D38" s="22" t="s">
        <v>29</v>
      </c>
      <c r="E38" s="44" t="s">
        <v>155</v>
      </c>
      <c r="F38" s="38" t="s">
        <v>33</v>
      </c>
      <c r="G38" s="31" t="s">
        <v>72</v>
      </c>
      <c r="H38" s="31" t="s">
        <v>35</v>
      </c>
      <c r="I38" s="54">
        <v>45839</v>
      </c>
      <c r="J38" s="54">
        <v>45962</v>
      </c>
      <c r="K38" s="31" t="s">
        <v>156</v>
      </c>
      <c r="L38" s="55">
        <v>28.35</v>
      </c>
      <c r="M38" s="55">
        <v>28.35</v>
      </c>
      <c r="N38" s="55"/>
      <c r="O38" s="55">
        <v>28.35</v>
      </c>
      <c r="P38" s="55"/>
      <c r="Q38" s="55"/>
      <c r="R38" s="55"/>
      <c r="S38" s="55"/>
      <c r="T38" s="55"/>
      <c r="U38" s="55"/>
      <c r="V38" s="19" t="s">
        <v>37</v>
      </c>
    </row>
    <row r="39" customHeight="1" spans="1:22">
      <c r="A39" s="25" t="s">
        <v>157</v>
      </c>
      <c r="B39" s="26"/>
      <c r="C39" s="26"/>
      <c r="D39" s="27"/>
      <c r="E39" s="23">
        <v>1</v>
      </c>
      <c r="F39" s="19"/>
      <c r="G39" s="19"/>
      <c r="H39" s="19"/>
      <c r="I39" s="51"/>
      <c r="J39" s="51"/>
      <c r="K39" s="19"/>
      <c r="L39" s="24">
        <f>N39+O39+P39+Q39</f>
        <v>224.7458</v>
      </c>
      <c r="M39" s="24">
        <f>N39+O39+P39+Q39+R39+S39+T39+U39</f>
        <v>224.7458</v>
      </c>
      <c r="N39" s="24">
        <f>SUM(N40)</f>
        <v>224.7458</v>
      </c>
      <c r="O39" s="24"/>
      <c r="P39" s="24"/>
      <c r="Q39" s="24"/>
      <c r="R39" s="24"/>
      <c r="S39" s="24"/>
      <c r="T39" s="59"/>
      <c r="U39" s="59"/>
      <c r="V39" s="19"/>
    </row>
    <row r="40" ht="175" customHeight="1" spans="1:22">
      <c r="A40" s="19">
        <v>1</v>
      </c>
      <c r="B40" s="19" t="s">
        <v>29</v>
      </c>
      <c r="C40" s="19" t="s">
        <v>158</v>
      </c>
      <c r="D40" s="19" t="s">
        <v>29</v>
      </c>
      <c r="E40" s="42" t="s">
        <v>159</v>
      </c>
      <c r="F40" s="19" t="s">
        <v>33</v>
      </c>
      <c r="G40" s="19" t="s">
        <v>34</v>
      </c>
      <c r="H40" s="19" t="s">
        <v>35</v>
      </c>
      <c r="I40" s="53">
        <v>45717</v>
      </c>
      <c r="J40" s="53">
        <v>45962</v>
      </c>
      <c r="K40" s="19" t="s">
        <v>160</v>
      </c>
      <c r="L40" s="24">
        <f>N40+O40+P40+Q40</f>
        <v>224.7458</v>
      </c>
      <c r="M40" s="24">
        <v>224.7458</v>
      </c>
      <c r="N40" s="24">
        <v>224.7458</v>
      </c>
      <c r="O40" s="24"/>
      <c r="P40" s="24"/>
      <c r="Q40" s="24"/>
      <c r="R40" s="24"/>
      <c r="S40" s="24"/>
      <c r="T40" s="24"/>
      <c r="U40" s="24"/>
      <c r="V40" s="19" t="s">
        <v>37</v>
      </c>
    </row>
    <row r="41" customHeight="1" spans="1:22">
      <c r="A41" s="28" t="s">
        <v>161</v>
      </c>
      <c r="B41" s="29"/>
      <c r="C41" s="29"/>
      <c r="D41" s="30"/>
      <c r="E41" s="45">
        <v>2</v>
      </c>
      <c r="F41" s="31"/>
      <c r="G41" s="31"/>
      <c r="H41" s="31"/>
      <c r="I41" s="54"/>
      <c r="J41" s="54"/>
      <c r="K41" s="31"/>
      <c r="L41" s="55">
        <f>L42+L43</f>
        <v>239.06</v>
      </c>
      <c r="M41" s="55">
        <f t="shared" ref="L41:Z41" si="7">M42+M43</f>
        <v>239.06</v>
      </c>
      <c r="N41" s="55">
        <f t="shared" si="7"/>
        <v>200</v>
      </c>
      <c r="O41" s="55">
        <f t="shared" si="7"/>
        <v>39.06</v>
      </c>
      <c r="P41" s="55">
        <f t="shared" si="7"/>
        <v>0</v>
      </c>
      <c r="Q41" s="55">
        <f t="shared" si="7"/>
        <v>0</v>
      </c>
      <c r="R41" s="55">
        <f t="shared" si="7"/>
        <v>0</v>
      </c>
      <c r="S41" s="55">
        <f t="shared" si="7"/>
        <v>0</v>
      </c>
      <c r="T41" s="55">
        <f t="shared" si="7"/>
        <v>0</v>
      </c>
      <c r="U41" s="55">
        <f t="shared" si="7"/>
        <v>0</v>
      </c>
      <c r="V41" s="62"/>
    </row>
    <row r="42" ht="165" customHeight="1" spans="1:22">
      <c r="A42" s="31">
        <v>1</v>
      </c>
      <c r="B42" s="20" t="s">
        <v>29</v>
      </c>
      <c r="C42" s="21" t="s">
        <v>162</v>
      </c>
      <c r="D42" s="20" t="s">
        <v>29</v>
      </c>
      <c r="E42" s="37" t="s">
        <v>163</v>
      </c>
      <c r="F42" s="41" t="s">
        <v>33</v>
      </c>
      <c r="G42" s="20" t="s">
        <v>164</v>
      </c>
      <c r="H42" s="31" t="s">
        <v>165</v>
      </c>
      <c r="I42" s="54">
        <v>45839</v>
      </c>
      <c r="J42" s="54">
        <v>45992</v>
      </c>
      <c r="K42" s="58" t="s">
        <v>166</v>
      </c>
      <c r="L42" s="55">
        <v>200</v>
      </c>
      <c r="M42" s="55">
        <v>200</v>
      </c>
      <c r="N42" s="55">
        <v>200</v>
      </c>
      <c r="O42" s="55"/>
      <c r="P42" s="55"/>
      <c r="Q42" s="55"/>
      <c r="R42" s="55"/>
      <c r="S42" s="55"/>
      <c r="T42" s="55"/>
      <c r="U42" s="55"/>
      <c r="V42" s="31" t="s">
        <v>37</v>
      </c>
    </row>
    <row r="43" ht="165" customHeight="1" spans="1:22">
      <c r="A43" s="31">
        <v>2</v>
      </c>
      <c r="B43" s="20" t="s">
        <v>29</v>
      </c>
      <c r="C43" s="21" t="s">
        <v>167</v>
      </c>
      <c r="D43" s="20" t="s">
        <v>29</v>
      </c>
      <c r="E43" s="37" t="s">
        <v>168</v>
      </c>
      <c r="F43" s="41" t="s">
        <v>33</v>
      </c>
      <c r="G43" s="20" t="s">
        <v>72</v>
      </c>
      <c r="H43" s="31" t="s">
        <v>35</v>
      </c>
      <c r="I43" s="54">
        <v>45839</v>
      </c>
      <c r="J43" s="54">
        <v>45992</v>
      </c>
      <c r="K43" s="31" t="s">
        <v>169</v>
      </c>
      <c r="L43" s="55">
        <v>39.06</v>
      </c>
      <c r="M43" s="55">
        <v>39.06</v>
      </c>
      <c r="N43" s="55"/>
      <c r="O43" s="55">
        <v>39.06</v>
      </c>
      <c r="P43" s="55"/>
      <c r="Q43" s="55"/>
      <c r="R43" s="55"/>
      <c r="S43" s="55"/>
      <c r="T43" s="55"/>
      <c r="U43" s="55"/>
      <c r="V43" s="31" t="s">
        <v>37</v>
      </c>
    </row>
  </sheetData>
  <autoFilter ref="A5:V40">
    <extLst/>
  </autoFilter>
  <mergeCells count="26">
    <mergeCell ref="A1:C1"/>
    <mergeCell ref="A2:U2"/>
    <mergeCell ref="A3:D3"/>
    <mergeCell ref="M3:N3"/>
    <mergeCell ref="K4:L4"/>
    <mergeCell ref="M4:U4"/>
    <mergeCell ref="A6:D6"/>
    <mergeCell ref="A7:D7"/>
    <mergeCell ref="A17:D17"/>
    <mergeCell ref="A18:D18"/>
    <mergeCell ref="A24:D24"/>
    <mergeCell ref="A26:D26"/>
    <mergeCell ref="A31:D31"/>
    <mergeCell ref="A39:D39"/>
    <mergeCell ref="A41:D41"/>
    <mergeCell ref="A4:A5"/>
    <mergeCell ref="B4:B5"/>
    <mergeCell ref="C4:C5"/>
    <mergeCell ref="D4:D5"/>
    <mergeCell ref="E4:E5"/>
    <mergeCell ref="F4:F5"/>
    <mergeCell ref="G4:G5"/>
    <mergeCell ref="H4:H5"/>
    <mergeCell ref="I4:I5"/>
    <mergeCell ref="J4:J5"/>
    <mergeCell ref="V4:V5"/>
  </mergeCells>
  <pageMargins left="0.7" right="0.7" top="0.75" bottom="0.75" header="0.3" footer="0.3"/>
  <pageSetup paperSize="8" scale="48" fitToHeight="0" orientation="landscape"/>
  <headerFooter/>
  <ignoredErrors>
    <ignoredError sqref="N2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2023-05-16T03:15:00Z</dcterms:created>
  <dcterms:modified xsi:type="dcterms:W3CDTF">2025-12-05T15:33:47Z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2052-11.8.2.12024</vt:lpwstr>
  </property>
  <property fmtid="{D5CDD505-2E9C-101B-9397-08002B2CF9AE}" pid="3" name="ICV">
    <vt:lpwstr>7A24BB5D5DE3FF66DB8A3269BCD79E61</vt:lpwstr>
  </property>
</Properties>
</file>